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450" activeTab="0"/>
  </bookViews>
  <sheets>
    <sheet name="第21回" sheetId="1" r:id="rId1"/>
  </sheets>
  <definedNames>
    <definedName name="_xlnm.Print_Area" localSheetId="0">'第21回'!$A$1:$Z$37</definedName>
    <definedName name="_xlnm.Print_Titles" localSheetId="0">'第21回'!$1:$4</definedName>
  </definedNames>
  <calcPr fullCalcOnLoad="1"/>
</workbook>
</file>

<file path=xl/sharedStrings.xml><?xml version="1.0" encoding="utf-8"?>
<sst xmlns="http://schemas.openxmlformats.org/spreadsheetml/2006/main" count="283" uniqueCount="156">
  <si>
    <t>血　統</t>
  </si>
  <si>
    <t>瑕疵</t>
  </si>
  <si>
    <t>ロース面積</t>
  </si>
  <si>
    <t>最高</t>
  </si>
  <si>
    <t>最低</t>
  </si>
  <si>
    <t>場　所  ： 東京食肉市場</t>
  </si>
  <si>
    <t>名　号</t>
  </si>
  <si>
    <t>北平安</t>
  </si>
  <si>
    <t>平茂勝</t>
  </si>
  <si>
    <t>百合茂</t>
  </si>
  <si>
    <t>福栄</t>
  </si>
  <si>
    <t>安茂勝</t>
  </si>
  <si>
    <t>紋次郎</t>
  </si>
  <si>
    <t>勝忠平</t>
  </si>
  <si>
    <t>第１花国</t>
  </si>
  <si>
    <t>福之国</t>
  </si>
  <si>
    <t>佐藤　宏弥</t>
  </si>
  <si>
    <t>出品</t>
  </si>
  <si>
    <t>上場</t>
  </si>
  <si>
    <t>性別</t>
  </si>
  <si>
    <t>父</t>
  </si>
  <si>
    <t>母の父</t>
  </si>
  <si>
    <t>格付</t>
  </si>
  <si>
    <t>枝肉単価</t>
  </si>
  <si>
    <t>売上金額</t>
  </si>
  <si>
    <t>入賞</t>
  </si>
  <si>
    <t>買参人</t>
  </si>
  <si>
    <t>雌</t>
  </si>
  <si>
    <t>安平</t>
  </si>
  <si>
    <t>個体識別№</t>
  </si>
  <si>
    <t>生年月日</t>
  </si>
  <si>
    <t>北国7の8</t>
  </si>
  <si>
    <t>母の祖父</t>
  </si>
  <si>
    <t>平均</t>
  </si>
  <si>
    <t>北海道</t>
  </si>
  <si>
    <t>出生地</t>
  </si>
  <si>
    <t>去</t>
  </si>
  <si>
    <t>高栄</t>
  </si>
  <si>
    <t>自家産</t>
  </si>
  <si>
    <t>栃木県</t>
  </si>
  <si>
    <t>茨城県</t>
  </si>
  <si>
    <t>青森県</t>
  </si>
  <si>
    <t>藤平茂</t>
  </si>
  <si>
    <t>倉持　伸一</t>
  </si>
  <si>
    <t>糸秀</t>
  </si>
  <si>
    <t>福島県</t>
  </si>
  <si>
    <t>菊谷</t>
  </si>
  <si>
    <t>大分県</t>
  </si>
  <si>
    <t>第2平茂勝</t>
  </si>
  <si>
    <t>生後月齢</t>
  </si>
  <si>
    <t>肥育月齢</t>
  </si>
  <si>
    <t>宮崎県</t>
  </si>
  <si>
    <t>枝肉重量</t>
  </si>
  <si>
    <t>市町村名</t>
  </si>
  <si>
    <t>第 21 回 茨 城 県 畜 連 常 陸 牛 枝 肉 研 究 会</t>
  </si>
  <si>
    <t>販売日 ： 平成21年6月24日(水)　　　　</t>
  </si>
  <si>
    <t>林花</t>
  </si>
  <si>
    <t>雪国</t>
  </si>
  <si>
    <t>長尾</t>
  </si>
  <si>
    <t>30頭</t>
  </si>
  <si>
    <t>(去勢22雌8)</t>
  </si>
  <si>
    <t>瑞穂10936</t>
  </si>
  <si>
    <t>糸藤</t>
  </si>
  <si>
    <t>第11千松</t>
  </si>
  <si>
    <t>松国</t>
  </si>
  <si>
    <t>松福美</t>
  </si>
  <si>
    <t>安之勝</t>
  </si>
  <si>
    <t>茨城町</t>
  </si>
  <si>
    <t>北茨城市</t>
  </si>
  <si>
    <t>谷内　定雄</t>
  </si>
  <si>
    <t>国照１</t>
  </si>
  <si>
    <t>安平照</t>
  </si>
  <si>
    <t>福桜</t>
  </si>
  <si>
    <t>茂勝栄</t>
  </si>
  <si>
    <t>安福165の9</t>
  </si>
  <si>
    <t>上福</t>
  </si>
  <si>
    <t>日立市</t>
  </si>
  <si>
    <t>安栄</t>
  </si>
  <si>
    <t>第20平茂</t>
  </si>
  <si>
    <t>八千代町</t>
  </si>
  <si>
    <t>福安</t>
  </si>
  <si>
    <t>安糸福</t>
  </si>
  <si>
    <t>宮城県</t>
  </si>
  <si>
    <t>茂勝</t>
  </si>
  <si>
    <t>勝北安光</t>
  </si>
  <si>
    <t>安福</t>
  </si>
  <si>
    <t>中包</t>
  </si>
  <si>
    <t>隆桜</t>
  </si>
  <si>
    <t>康太</t>
  </si>
  <si>
    <t>菊安</t>
  </si>
  <si>
    <t>花奥君</t>
  </si>
  <si>
    <t>奥北茂</t>
  </si>
  <si>
    <t>勝</t>
  </si>
  <si>
    <t>美茂</t>
  </si>
  <si>
    <t>糸福</t>
  </si>
  <si>
    <t>福勝</t>
  </si>
  <si>
    <t>藤平157</t>
  </si>
  <si>
    <t>群馬県</t>
  </si>
  <si>
    <t>大和　富士夫</t>
  </si>
  <si>
    <t>花栄</t>
  </si>
  <si>
    <t>藤桜</t>
  </si>
  <si>
    <t>栄次</t>
  </si>
  <si>
    <t>鹿児島県</t>
  </si>
  <si>
    <t>哲平</t>
  </si>
  <si>
    <t>石崎　均</t>
  </si>
  <si>
    <t>源６</t>
  </si>
  <si>
    <t>剛12</t>
  </si>
  <si>
    <t>北国茂</t>
  </si>
  <si>
    <t>金菊徳</t>
  </si>
  <si>
    <t>常総市</t>
  </si>
  <si>
    <t>金平</t>
  </si>
  <si>
    <t>景藤</t>
  </si>
  <si>
    <t>勝忠鶴</t>
  </si>
  <si>
    <t>糸竜</t>
  </si>
  <si>
    <t>八重福</t>
  </si>
  <si>
    <t>第5隼福</t>
  </si>
  <si>
    <t>BMS</t>
  </si>
  <si>
    <t>ばら</t>
  </si>
  <si>
    <t>BCS</t>
  </si>
  <si>
    <t>なつしげ</t>
  </si>
  <si>
    <t>12407-68644</t>
  </si>
  <si>
    <t>ひなゆり</t>
  </si>
  <si>
    <t>ふくこ18</t>
  </si>
  <si>
    <t>加 藤 牧 場</t>
  </si>
  <si>
    <t>08272-82474</t>
  </si>
  <si>
    <t>12380-48604</t>
  </si>
  <si>
    <t>さくらふじ</t>
  </si>
  <si>
    <t>はな</t>
  </si>
  <si>
    <t>かねしげ</t>
  </si>
  <si>
    <t>12360-99578</t>
  </si>
  <si>
    <t>08277-03757</t>
  </si>
  <si>
    <t>ふくさかえ22</t>
  </si>
  <si>
    <t>12322-34522</t>
  </si>
  <si>
    <t>さゆり</t>
  </si>
  <si>
    <t>A-5</t>
  </si>
  <si>
    <t xml:space="preserve">  茨城県6・栃木県1・群馬県1・大分県2</t>
  </si>
  <si>
    <t>隆美勝忠</t>
  </si>
  <si>
    <t xml:space="preserve">  宮崎県4・鹿児島県1</t>
  </si>
  <si>
    <t xml:space="preserve">  北海道9・青森県2・宮城県2・福島県2</t>
  </si>
  <si>
    <t>出 品 者 名</t>
  </si>
  <si>
    <t>A</t>
  </si>
  <si>
    <t>B</t>
  </si>
  <si>
    <t>A</t>
  </si>
  <si>
    <t>エ(ばら)</t>
  </si>
  <si>
    <t>カ(ばら)</t>
  </si>
  <si>
    <t>エ(ばら)</t>
  </si>
  <si>
    <t>ウ(僧帽)</t>
  </si>
  <si>
    <t>優良賞</t>
  </si>
  <si>
    <t>最優秀賞</t>
  </si>
  <si>
    <t>優秀賞1席</t>
  </si>
  <si>
    <t>18頭</t>
  </si>
  <si>
    <t>A-3</t>
  </si>
  <si>
    <t xml:space="preserve">  2頭</t>
  </si>
  <si>
    <t>10頭</t>
  </si>
  <si>
    <t>優秀賞2席</t>
  </si>
  <si>
    <t>AB-4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</si>
</sst>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e\.m\.d;@"/>
    <numFmt numFmtId="178" formatCode="[$-411]ge\.mm\.dd"/>
    <numFmt numFmtId="179" formatCode="#,##0.0"/>
    <numFmt numFmtId="180" formatCode="[$-411]ge\.mm\.dd;@"/>
    <numFmt numFmtId="181" formatCode="mmm\-yyyy"/>
    <numFmt numFmtId="182" formatCode="0_);[Red]\(0\)"/>
    <numFmt numFmtId="183" formatCode="0_ "/>
    <numFmt numFmtId="184" formatCode="#,##0_ "/>
    <numFmt numFmtId="185" formatCode="&quot;\&quot;#,##0_);[Red]\(&quot;\&quot;#,##0\)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#,##0.0_);[Red]\(#,##0.0\)"/>
    <numFmt numFmtId="193" formatCode="0.0%"/>
    <numFmt numFmtId="194" formatCode="#,##0_);[Red]\(#,##0\)"/>
    <numFmt numFmtId="195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9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95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8" fontId="5" fillId="0" borderId="0" xfId="17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95" fontId="9" fillId="0" borderId="6" xfId="0" applyNumberFormat="1" applyFont="1" applyBorder="1" applyAlignment="1">
      <alignment horizontal="center" vertical="center"/>
    </xf>
    <xf numFmtId="194" fontId="9" fillId="0" borderId="6" xfId="17" applyNumberFormat="1" applyFont="1" applyBorder="1" applyAlignment="1">
      <alignment vertical="center"/>
    </xf>
    <xf numFmtId="57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95" fontId="9" fillId="0" borderId="11" xfId="0" applyNumberFormat="1" applyFont="1" applyBorder="1" applyAlignment="1">
      <alignment horizontal="center" vertical="center"/>
    </xf>
    <xf numFmtId="194" fontId="9" fillId="0" borderId="11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95" fontId="9" fillId="0" borderId="7" xfId="0" applyNumberFormat="1" applyFont="1" applyBorder="1" applyAlignment="1">
      <alignment horizontal="center" vertical="center"/>
    </xf>
    <xf numFmtId="194" fontId="9" fillId="0" borderId="7" xfId="17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5" fontId="9" fillId="0" borderId="16" xfId="0" applyNumberFormat="1" applyFont="1" applyBorder="1" applyAlignment="1">
      <alignment horizontal="center" vertical="center"/>
    </xf>
    <xf numFmtId="194" fontId="9" fillId="0" borderId="16" xfId="17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195" fontId="9" fillId="0" borderId="19" xfId="0" applyNumberFormat="1" applyFont="1" applyBorder="1" applyAlignment="1">
      <alignment horizontal="center" vertical="center"/>
    </xf>
    <xf numFmtId="194" fontId="9" fillId="0" borderId="19" xfId="17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5" fontId="9" fillId="0" borderId="3" xfId="0" applyNumberFormat="1" applyFont="1" applyBorder="1" applyAlignment="1">
      <alignment horizontal="center" vertical="center"/>
    </xf>
    <xf numFmtId="194" fontId="9" fillId="0" borderId="3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3" fontId="9" fillId="0" borderId="24" xfId="0" applyNumberFormat="1" applyFont="1" applyBorder="1" applyAlignment="1">
      <alignment horizontal="right" vertical="center" indent="1"/>
    </xf>
    <xf numFmtId="17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94" fontId="9" fillId="0" borderId="16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91" fontId="9" fillId="0" borderId="19" xfId="0" applyNumberFormat="1" applyFont="1" applyBorder="1" applyAlignment="1">
      <alignment horizontal="center" vertical="center"/>
    </xf>
    <xf numFmtId="194" fontId="9" fillId="0" borderId="19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93" fontId="9" fillId="0" borderId="29" xfId="0" applyNumberFormat="1" applyFont="1" applyBorder="1" applyAlignment="1">
      <alignment horizontal="right" vertical="center" inden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95" fontId="5" fillId="0" borderId="30" xfId="0" applyNumberFormat="1" applyFont="1" applyBorder="1" applyAlignment="1">
      <alignment horizontal="center" vertical="center"/>
    </xf>
    <xf numFmtId="195" fontId="5" fillId="0" borderId="3" xfId="0" applyNumberFormat="1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AB38"/>
  <sheetViews>
    <sheetView tabSelected="1" zoomScale="75" zoomScaleNormal="75" zoomScaleSheetLayoutView="55" workbookViewId="0" topLeftCell="A15">
      <selection activeCell="A37" sqref="A37:D37"/>
    </sheetView>
  </sheetViews>
  <sheetFormatPr defaultColWidth="9.00390625" defaultRowHeight="22.5" customHeight="1"/>
  <cols>
    <col min="1" max="1" width="3.25390625" style="6" customWidth="1"/>
    <col min="2" max="2" width="3.625" style="6" customWidth="1"/>
    <col min="3" max="3" width="10.625" style="6" customWidth="1"/>
    <col min="4" max="4" width="13.625" style="2" customWidth="1"/>
    <col min="5" max="6" width="11.625" style="6" customWidth="1"/>
    <col min="7" max="7" width="9.625" style="6" customWidth="1"/>
    <col min="8" max="9" width="5.625" style="6" customWidth="1"/>
    <col min="10" max="10" width="4.625" style="6" customWidth="1"/>
    <col min="11" max="11" width="8.625" style="6" customWidth="1"/>
    <col min="12" max="14" width="11.125" style="6" customWidth="1"/>
    <col min="15" max="15" width="5.625" style="6" customWidth="1"/>
    <col min="16" max="17" width="3.125" style="6" customWidth="1"/>
    <col min="18" max="18" width="5.375" style="6" customWidth="1"/>
    <col min="19" max="19" width="5.625" style="6" customWidth="1"/>
    <col min="20" max="20" width="5.625" style="8" customWidth="1"/>
    <col min="21" max="21" width="5.375" style="6" customWidth="1"/>
    <col min="22" max="22" width="8.375" style="10" customWidth="1"/>
    <col min="23" max="23" width="11.625" style="10" customWidth="1"/>
    <col min="24" max="24" width="10.625" style="6" customWidth="1"/>
    <col min="25" max="25" width="8.625" style="6" customWidth="1"/>
    <col min="26" max="26" width="10.375" style="2" customWidth="1"/>
    <col min="27" max="27" width="9.00390625" style="6" customWidth="1"/>
    <col min="28" max="28" width="9.50390625" style="7" bestFit="1" customWidth="1"/>
    <col min="29" max="16384" width="9.00390625" style="6" customWidth="1"/>
  </cols>
  <sheetData>
    <row r="1" spans="1:26" ht="22.5" customHeight="1">
      <c r="A1" s="1"/>
      <c r="B1" s="1"/>
      <c r="C1" s="1"/>
      <c r="E1" s="1"/>
      <c r="F1" s="99" t="s">
        <v>54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3"/>
      <c r="U1" s="1"/>
      <c r="V1" s="1"/>
      <c r="W1" s="1"/>
      <c r="X1" s="4" t="s">
        <v>55</v>
      </c>
      <c r="Y1" s="1"/>
      <c r="Z1" s="5"/>
    </row>
    <row r="2" spans="1:26" ht="22.5" customHeight="1" thickBot="1">
      <c r="A2" s="7"/>
      <c r="B2" s="7"/>
      <c r="C2" s="7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U2" s="9"/>
      <c r="V2" s="9"/>
      <c r="X2" s="11" t="s">
        <v>5</v>
      </c>
      <c r="Y2" s="9"/>
      <c r="Z2" s="12"/>
    </row>
    <row r="3" spans="1:26" ht="22.5" customHeight="1">
      <c r="A3" s="129" t="s">
        <v>17</v>
      </c>
      <c r="B3" s="131" t="s">
        <v>18</v>
      </c>
      <c r="C3" s="103" t="s">
        <v>53</v>
      </c>
      <c r="D3" s="107" t="s">
        <v>139</v>
      </c>
      <c r="E3" s="103" t="s">
        <v>6</v>
      </c>
      <c r="F3" s="103" t="s">
        <v>29</v>
      </c>
      <c r="G3" s="103" t="s">
        <v>30</v>
      </c>
      <c r="H3" s="105" t="s">
        <v>49</v>
      </c>
      <c r="I3" s="105" t="s">
        <v>50</v>
      </c>
      <c r="J3" s="103" t="s">
        <v>19</v>
      </c>
      <c r="K3" s="103" t="s">
        <v>35</v>
      </c>
      <c r="L3" s="126" t="s">
        <v>0</v>
      </c>
      <c r="M3" s="127"/>
      <c r="N3" s="128"/>
      <c r="O3" s="105" t="s">
        <v>52</v>
      </c>
      <c r="P3" s="122" t="s">
        <v>22</v>
      </c>
      <c r="Q3" s="123"/>
      <c r="R3" s="103" t="s">
        <v>116</v>
      </c>
      <c r="S3" s="112" t="s">
        <v>2</v>
      </c>
      <c r="T3" s="114" t="s">
        <v>117</v>
      </c>
      <c r="U3" s="103" t="s">
        <v>118</v>
      </c>
      <c r="V3" s="116" t="s">
        <v>23</v>
      </c>
      <c r="W3" s="116" t="s">
        <v>24</v>
      </c>
      <c r="X3" s="103" t="s">
        <v>25</v>
      </c>
      <c r="Y3" s="103" t="s">
        <v>1</v>
      </c>
      <c r="Z3" s="110" t="s">
        <v>26</v>
      </c>
    </row>
    <row r="4" spans="1:26" ht="22.5" customHeight="1" thickBot="1">
      <c r="A4" s="130"/>
      <c r="B4" s="132"/>
      <c r="C4" s="133"/>
      <c r="D4" s="108"/>
      <c r="E4" s="104"/>
      <c r="F4" s="104"/>
      <c r="G4" s="104"/>
      <c r="H4" s="106"/>
      <c r="I4" s="106"/>
      <c r="J4" s="104"/>
      <c r="K4" s="104"/>
      <c r="L4" s="15" t="s">
        <v>20</v>
      </c>
      <c r="M4" s="15" t="s">
        <v>21</v>
      </c>
      <c r="N4" s="15" t="s">
        <v>32</v>
      </c>
      <c r="O4" s="106"/>
      <c r="P4" s="124"/>
      <c r="Q4" s="125"/>
      <c r="R4" s="104"/>
      <c r="S4" s="113"/>
      <c r="T4" s="115"/>
      <c r="U4" s="104"/>
      <c r="V4" s="117"/>
      <c r="W4" s="117"/>
      <c r="X4" s="104"/>
      <c r="Y4" s="104"/>
      <c r="Z4" s="111"/>
    </row>
    <row r="5" spans="1:28" ht="22.5" customHeight="1">
      <c r="A5" s="17">
        <v>1</v>
      </c>
      <c r="B5" s="18">
        <v>1</v>
      </c>
      <c r="C5" s="18"/>
      <c r="D5" s="19"/>
      <c r="E5" s="18" t="s">
        <v>56</v>
      </c>
      <c r="F5" s="20"/>
      <c r="G5" s="21">
        <v>38943</v>
      </c>
      <c r="H5" s="22">
        <f>DATEDIF(G5,"2009/6/24","m")+ROUNDDOWN(DATEDIF(G5,"2009/6/24","md")/30.5,1)</f>
        <v>34.3</v>
      </c>
      <c r="I5" s="23">
        <f>DATEDIF(AB5,"2009/6/24","m")+ROUNDDOWN(DATEDIF(AB5,"2009/6/24","md")/30.5,1)</f>
        <v>23.3</v>
      </c>
      <c r="J5" s="18" t="s">
        <v>36</v>
      </c>
      <c r="K5" s="18" t="s">
        <v>41</v>
      </c>
      <c r="L5" s="18" t="s">
        <v>14</v>
      </c>
      <c r="M5" s="18" t="s">
        <v>57</v>
      </c>
      <c r="N5" s="13" t="s">
        <v>58</v>
      </c>
      <c r="O5" s="24">
        <v>509</v>
      </c>
      <c r="P5" s="25" t="s">
        <v>140</v>
      </c>
      <c r="Q5" s="26">
        <v>5</v>
      </c>
      <c r="R5" s="27">
        <v>9</v>
      </c>
      <c r="S5" s="27">
        <v>60</v>
      </c>
      <c r="T5" s="28">
        <v>8.5</v>
      </c>
      <c r="U5" s="27">
        <v>4</v>
      </c>
      <c r="V5" s="29">
        <v>1855</v>
      </c>
      <c r="W5" s="29">
        <f>IF(V5="","",O5*V5)</f>
        <v>944195</v>
      </c>
      <c r="X5" s="18"/>
      <c r="Y5" s="18" t="s">
        <v>143</v>
      </c>
      <c r="Z5" s="14"/>
      <c r="AB5" s="30">
        <v>39276</v>
      </c>
    </row>
    <row r="6" spans="1:28" ht="22.5" customHeight="1">
      <c r="A6" s="31">
        <v>2</v>
      </c>
      <c r="B6" s="32">
        <v>2</v>
      </c>
      <c r="C6" s="33"/>
      <c r="D6" s="34"/>
      <c r="E6" s="33" t="s">
        <v>61</v>
      </c>
      <c r="F6" s="35"/>
      <c r="G6" s="36">
        <v>38958</v>
      </c>
      <c r="H6" s="23">
        <f>DATEDIF(G6,"2009/6/24","m")+ROUNDDOWN(DATEDIF(G6,"2009/6/24","md")/30.5,1)</f>
        <v>33.8</v>
      </c>
      <c r="I6" s="23">
        <f>DATEDIF(AB6,"2009/6/24","m")+ROUNDDOWN(DATEDIF(AB6,"2009/6/24","md")/30.5,1)</f>
        <v>23.3</v>
      </c>
      <c r="J6" s="33" t="s">
        <v>36</v>
      </c>
      <c r="K6" s="33" t="s">
        <v>40</v>
      </c>
      <c r="L6" s="33" t="s">
        <v>10</v>
      </c>
      <c r="M6" s="33" t="s">
        <v>62</v>
      </c>
      <c r="N6" s="33" t="s">
        <v>63</v>
      </c>
      <c r="O6" s="37">
        <v>547</v>
      </c>
      <c r="P6" s="38" t="s">
        <v>140</v>
      </c>
      <c r="Q6" s="39">
        <v>3</v>
      </c>
      <c r="R6" s="40">
        <v>4</v>
      </c>
      <c r="S6" s="40">
        <v>54</v>
      </c>
      <c r="T6" s="41">
        <v>9.1</v>
      </c>
      <c r="U6" s="40">
        <v>4</v>
      </c>
      <c r="V6" s="42">
        <v>1397</v>
      </c>
      <c r="W6" s="42">
        <f>IF(V6="","",O6*V6)</f>
        <v>764159</v>
      </c>
      <c r="X6" s="33"/>
      <c r="Y6" s="33"/>
      <c r="Z6" s="43"/>
      <c r="AB6" s="30">
        <v>39277</v>
      </c>
    </row>
    <row r="7" spans="1:28" ht="22.5" customHeight="1">
      <c r="A7" s="31">
        <v>3</v>
      </c>
      <c r="B7" s="32">
        <v>3</v>
      </c>
      <c r="C7" s="32"/>
      <c r="D7" s="49"/>
      <c r="E7" s="32" t="s">
        <v>64</v>
      </c>
      <c r="F7" s="44"/>
      <c r="G7" s="45">
        <v>38986</v>
      </c>
      <c r="H7" s="23">
        <f aca="true" t="shared" si="0" ref="H7:H34">DATEDIF(G7,"2009/6/24","m")+ROUNDDOWN(DATEDIF(G7,"2009/6/24","md")/30.5,1)</f>
        <v>32.9</v>
      </c>
      <c r="I7" s="23">
        <f aca="true" t="shared" si="1" ref="I7:I12">DATEDIF(AB7,"2009/6/24","m")+ROUNDDOWN(DATEDIF(AB7,"2009/6/24","md")/30.5,1)</f>
        <v>23.3</v>
      </c>
      <c r="J7" s="32" t="s">
        <v>36</v>
      </c>
      <c r="K7" s="32" t="s">
        <v>40</v>
      </c>
      <c r="L7" s="32" t="s">
        <v>65</v>
      </c>
      <c r="M7" s="32" t="s">
        <v>31</v>
      </c>
      <c r="N7" s="32" t="s">
        <v>12</v>
      </c>
      <c r="O7" s="37">
        <v>477</v>
      </c>
      <c r="P7" s="38" t="s">
        <v>140</v>
      </c>
      <c r="Q7" s="39">
        <v>5</v>
      </c>
      <c r="R7" s="37">
        <v>9</v>
      </c>
      <c r="S7" s="40">
        <v>68</v>
      </c>
      <c r="T7" s="46">
        <v>7.8</v>
      </c>
      <c r="U7" s="37">
        <v>3</v>
      </c>
      <c r="V7" s="47">
        <v>2207</v>
      </c>
      <c r="W7" s="47">
        <f aca="true" t="shared" si="2" ref="W7:W12">IF(V7="","",O7*V7)</f>
        <v>1052739</v>
      </c>
      <c r="X7" s="32"/>
      <c r="Y7" s="32"/>
      <c r="Z7" s="48"/>
      <c r="AB7" s="30">
        <v>39277</v>
      </c>
    </row>
    <row r="8" spans="1:28" ht="22.5" customHeight="1">
      <c r="A8" s="31">
        <v>4</v>
      </c>
      <c r="B8" s="32">
        <v>4</v>
      </c>
      <c r="C8" s="32"/>
      <c r="D8" s="34"/>
      <c r="E8" s="32" t="s">
        <v>66</v>
      </c>
      <c r="F8" s="32"/>
      <c r="G8" s="45">
        <v>39010</v>
      </c>
      <c r="H8" s="23">
        <f t="shared" si="0"/>
        <v>32.1</v>
      </c>
      <c r="I8" s="23">
        <f t="shared" si="1"/>
        <v>22.5</v>
      </c>
      <c r="J8" s="32" t="s">
        <v>36</v>
      </c>
      <c r="K8" s="32" t="s">
        <v>34</v>
      </c>
      <c r="L8" s="32" t="s">
        <v>13</v>
      </c>
      <c r="M8" s="32" t="s">
        <v>15</v>
      </c>
      <c r="N8" s="32" t="s">
        <v>28</v>
      </c>
      <c r="O8" s="37">
        <v>610</v>
      </c>
      <c r="P8" s="38" t="s">
        <v>140</v>
      </c>
      <c r="Q8" s="39">
        <v>5</v>
      </c>
      <c r="R8" s="37">
        <v>9</v>
      </c>
      <c r="S8" s="40">
        <v>96</v>
      </c>
      <c r="T8" s="46">
        <v>8.5</v>
      </c>
      <c r="U8" s="37">
        <v>4</v>
      </c>
      <c r="V8" s="47">
        <v>1800</v>
      </c>
      <c r="W8" s="47">
        <f t="shared" si="2"/>
        <v>1098000</v>
      </c>
      <c r="X8" s="50"/>
      <c r="Y8" s="32"/>
      <c r="Z8" s="48"/>
      <c r="AB8" s="30">
        <v>39301</v>
      </c>
    </row>
    <row r="9" spans="1:28" ht="22.5" customHeight="1">
      <c r="A9" s="31">
        <v>5</v>
      </c>
      <c r="B9" s="32">
        <v>5</v>
      </c>
      <c r="C9" s="32" t="s">
        <v>68</v>
      </c>
      <c r="D9" s="34" t="s">
        <v>69</v>
      </c>
      <c r="E9" s="32" t="s">
        <v>70</v>
      </c>
      <c r="F9" s="44" t="s">
        <v>120</v>
      </c>
      <c r="G9" s="45">
        <v>39027</v>
      </c>
      <c r="H9" s="23">
        <f t="shared" si="0"/>
        <v>31.5</v>
      </c>
      <c r="I9" s="23">
        <f t="shared" si="1"/>
        <v>21.6</v>
      </c>
      <c r="J9" s="32" t="s">
        <v>36</v>
      </c>
      <c r="K9" s="32" t="s">
        <v>34</v>
      </c>
      <c r="L9" s="32" t="s">
        <v>71</v>
      </c>
      <c r="M9" s="32" t="s">
        <v>8</v>
      </c>
      <c r="N9" s="32" t="s">
        <v>31</v>
      </c>
      <c r="O9" s="37">
        <v>513</v>
      </c>
      <c r="P9" s="38" t="s">
        <v>140</v>
      </c>
      <c r="Q9" s="39">
        <v>5</v>
      </c>
      <c r="R9" s="37">
        <v>10</v>
      </c>
      <c r="S9" s="40">
        <v>58</v>
      </c>
      <c r="T9" s="46">
        <v>9.6</v>
      </c>
      <c r="U9" s="37">
        <v>3</v>
      </c>
      <c r="V9" s="47">
        <v>2440</v>
      </c>
      <c r="W9" s="47">
        <f t="shared" si="2"/>
        <v>1251720</v>
      </c>
      <c r="X9" s="50" t="s">
        <v>147</v>
      </c>
      <c r="Y9" s="32"/>
      <c r="Z9" s="48"/>
      <c r="AB9" s="30">
        <v>39330</v>
      </c>
    </row>
    <row r="10" spans="1:28" ht="22.5" customHeight="1">
      <c r="A10" s="31">
        <v>6</v>
      </c>
      <c r="B10" s="32">
        <v>6</v>
      </c>
      <c r="C10" s="32" t="s">
        <v>76</v>
      </c>
      <c r="D10" s="34" t="s">
        <v>123</v>
      </c>
      <c r="E10" s="32" t="s">
        <v>77</v>
      </c>
      <c r="F10" s="44" t="s">
        <v>124</v>
      </c>
      <c r="G10" s="45">
        <v>39049</v>
      </c>
      <c r="H10" s="23">
        <f t="shared" si="0"/>
        <v>30.8</v>
      </c>
      <c r="I10" s="23">
        <f t="shared" si="1"/>
        <v>22.1</v>
      </c>
      <c r="J10" s="32" t="s">
        <v>36</v>
      </c>
      <c r="K10" s="32" t="s">
        <v>51</v>
      </c>
      <c r="L10" s="32" t="s">
        <v>72</v>
      </c>
      <c r="M10" s="32" t="s">
        <v>28</v>
      </c>
      <c r="N10" s="32" t="s">
        <v>78</v>
      </c>
      <c r="O10" s="37">
        <v>592</v>
      </c>
      <c r="P10" s="38" t="s">
        <v>140</v>
      </c>
      <c r="Q10" s="39">
        <v>5</v>
      </c>
      <c r="R10" s="37">
        <v>11</v>
      </c>
      <c r="S10" s="40">
        <v>64</v>
      </c>
      <c r="T10" s="46">
        <v>8.6</v>
      </c>
      <c r="U10" s="37">
        <v>3</v>
      </c>
      <c r="V10" s="47">
        <v>2731</v>
      </c>
      <c r="W10" s="47">
        <f t="shared" si="2"/>
        <v>1616752</v>
      </c>
      <c r="X10" s="51" t="s">
        <v>148</v>
      </c>
      <c r="Y10" s="32"/>
      <c r="Z10" s="48"/>
      <c r="AB10" s="30">
        <v>39314</v>
      </c>
    </row>
    <row r="11" spans="1:28" ht="22.5" customHeight="1">
      <c r="A11" s="31">
        <v>7</v>
      </c>
      <c r="B11" s="32">
        <v>7</v>
      </c>
      <c r="C11" s="52" t="s">
        <v>79</v>
      </c>
      <c r="D11" s="49" t="s">
        <v>43</v>
      </c>
      <c r="E11" s="52" t="s">
        <v>80</v>
      </c>
      <c r="F11" s="53" t="s">
        <v>125</v>
      </c>
      <c r="G11" s="54">
        <v>39049</v>
      </c>
      <c r="H11" s="23">
        <f t="shared" si="0"/>
        <v>30.8</v>
      </c>
      <c r="I11" s="23">
        <f t="shared" si="1"/>
        <v>21.6</v>
      </c>
      <c r="J11" s="52" t="s">
        <v>36</v>
      </c>
      <c r="K11" s="52" t="s">
        <v>39</v>
      </c>
      <c r="L11" s="52" t="s">
        <v>81</v>
      </c>
      <c r="M11" s="52" t="s">
        <v>8</v>
      </c>
      <c r="N11" s="52" t="s">
        <v>28</v>
      </c>
      <c r="O11" s="37">
        <v>531</v>
      </c>
      <c r="P11" s="38" t="s">
        <v>140</v>
      </c>
      <c r="Q11" s="39">
        <v>5</v>
      </c>
      <c r="R11" s="55">
        <v>11</v>
      </c>
      <c r="S11" s="40">
        <v>61</v>
      </c>
      <c r="T11" s="56">
        <v>9.8</v>
      </c>
      <c r="U11" s="55">
        <v>4</v>
      </c>
      <c r="V11" s="57">
        <v>2653</v>
      </c>
      <c r="W11" s="57">
        <f t="shared" si="2"/>
        <v>1408743</v>
      </c>
      <c r="X11" s="52" t="s">
        <v>149</v>
      </c>
      <c r="Y11" s="52"/>
      <c r="Z11" s="16"/>
      <c r="AB11" s="30">
        <v>39329</v>
      </c>
    </row>
    <row r="12" spans="1:28" ht="22.5" customHeight="1">
      <c r="A12" s="31">
        <v>8</v>
      </c>
      <c r="B12" s="32">
        <v>8</v>
      </c>
      <c r="C12" s="32"/>
      <c r="D12" s="34"/>
      <c r="E12" s="32" t="s">
        <v>84</v>
      </c>
      <c r="F12" s="44"/>
      <c r="G12" s="45">
        <v>39049</v>
      </c>
      <c r="H12" s="23">
        <f t="shared" si="0"/>
        <v>30.8</v>
      </c>
      <c r="I12" s="23">
        <f t="shared" si="1"/>
        <v>21.4</v>
      </c>
      <c r="J12" s="32" t="s">
        <v>36</v>
      </c>
      <c r="K12" s="32" t="s">
        <v>45</v>
      </c>
      <c r="L12" s="32" t="s">
        <v>13</v>
      </c>
      <c r="M12" s="32" t="s">
        <v>31</v>
      </c>
      <c r="N12" s="32" t="s">
        <v>85</v>
      </c>
      <c r="O12" s="37">
        <v>619</v>
      </c>
      <c r="P12" s="38" t="s">
        <v>140</v>
      </c>
      <c r="Q12" s="39">
        <v>4</v>
      </c>
      <c r="R12" s="37">
        <v>7</v>
      </c>
      <c r="S12" s="40">
        <v>65</v>
      </c>
      <c r="T12" s="46">
        <v>9.9</v>
      </c>
      <c r="U12" s="37">
        <v>4</v>
      </c>
      <c r="V12" s="47">
        <v>1598</v>
      </c>
      <c r="W12" s="47">
        <f t="shared" si="2"/>
        <v>989162</v>
      </c>
      <c r="X12" s="32"/>
      <c r="Y12" s="34"/>
      <c r="Z12" s="48"/>
      <c r="AB12" s="30">
        <v>39336</v>
      </c>
    </row>
    <row r="13" spans="1:28" ht="22.5" customHeight="1">
      <c r="A13" s="31">
        <v>9</v>
      </c>
      <c r="B13" s="32">
        <v>9</v>
      </c>
      <c r="C13" s="32"/>
      <c r="D13" s="34"/>
      <c r="E13" s="32" t="s">
        <v>88</v>
      </c>
      <c r="F13" s="44"/>
      <c r="G13" s="45">
        <v>39052</v>
      </c>
      <c r="H13" s="23">
        <f t="shared" si="0"/>
        <v>30.7</v>
      </c>
      <c r="I13" s="23">
        <f>DATEDIF(AB13,"2009/6/24","m")+ROUNDDOWN(DATEDIF(AB13,"2009/6/24","md")/30.5,1)</f>
        <v>22.1</v>
      </c>
      <c r="J13" s="32" t="s">
        <v>36</v>
      </c>
      <c r="K13" s="32" t="s">
        <v>51</v>
      </c>
      <c r="L13" s="32" t="s">
        <v>15</v>
      </c>
      <c r="M13" s="32" t="s">
        <v>72</v>
      </c>
      <c r="N13" s="32" t="s">
        <v>89</v>
      </c>
      <c r="O13" s="37">
        <v>563</v>
      </c>
      <c r="P13" s="38" t="s">
        <v>140</v>
      </c>
      <c r="Q13" s="39">
        <v>4</v>
      </c>
      <c r="R13" s="37">
        <v>8</v>
      </c>
      <c r="S13" s="40">
        <v>66</v>
      </c>
      <c r="T13" s="46">
        <v>9.1</v>
      </c>
      <c r="U13" s="37">
        <v>4</v>
      </c>
      <c r="V13" s="47">
        <v>1995</v>
      </c>
      <c r="W13" s="47">
        <f>IF(V13="","",O13*V13)</f>
        <v>1123185</v>
      </c>
      <c r="X13" s="32"/>
      <c r="Y13" s="32"/>
      <c r="Z13" s="48"/>
      <c r="AB13" s="30">
        <v>39314</v>
      </c>
    </row>
    <row r="14" spans="1:28" ht="22.5" customHeight="1">
      <c r="A14" s="31">
        <v>10</v>
      </c>
      <c r="B14" s="32">
        <v>10</v>
      </c>
      <c r="C14" s="32"/>
      <c r="D14" s="34"/>
      <c r="E14" s="32" t="s">
        <v>136</v>
      </c>
      <c r="F14" s="44"/>
      <c r="G14" s="45">
        <v>39052</v>
      </c>
      <c r="H14" s="23">
        <f t="shared" si="0"/>
        <v>30.7</v>
      </c>
      <c r="I14" s="23">
        <f aca="true" t="shared" si="3" ref="I14:I25">DATEDIF(AB14,"2009/6/24","m")+ROUNDDOWN(DATEDIF(AB14,"2009/6/24","md")/30.5,1)</f>
        <v>21.5</v>
      </c>
      <c r="J14" s="32" t="s">
        <v>36</v>
      </c>
      <c r="K14" s="32" t="s">
        <v>34</v>
      </c>
      <c r="L14" s="32" t="s">
        <v>13</v>
      </c>
      <c r="M14" s="32" t="s">
        <v>31</v>
      </c>
      <c r="N14" s="32" t="s">
        <v>28</v>
      </c>
      <c r="O14" s="37">
        <v>617</v>
      </c>
      <c r="P14" s="38" t="s">
        <v>140</v>
      </c>
      <c r="Q14" s="39">
        <v>4</v>
      </c>
      <c r="R14" s="37">
        <v>8</v>
      </c>
      <c r="S14" s="40">
        <v>60</v>
      </c>
      <c r="T14" s="46">
        <v>8.6</v>
      </c>
      <c r="U14" s="37">
        <v>5</v>
      </c>
      <c r="V14" s="47">
        <v>1501</v>
      </c>
      <c r="W14" s="47">
        <f aca="true" t="shared" si="4" ref="W14:W34">IF(V14="","",O14*V14)</f>
        <v>926117</v>
      </c>
      <c r="X14" s="32"/>
      <c r="Y14" s="32" t="s">
        <v>144</v>
      </c>
      <c r="Z14" s="48"/>
      <c r="AB14" s="30">
        <v>39331</v>
      </c>
    </row>
    <row r="15" spans="1:28" ht="22.5" customHeight="1">
      <c r="A15" s="31">
        <v>11</v>
      </c>
      <c r="B15" s="32">
        <v>11</v>
      </c>
      <c r="C15" s="32"/>
      <c r="D15" s="34"/>
      <c r="E15" s="32" t="s">
        <v>90</v>
      </c>
      <c r="F15" s="44"/>
      <c r="G15" s="45">
        <v>39052</v>
      </c>
      <c r="H15" s="23">
        <f t="shared" si="0"/>
        <v>30.7</v>
      </c>
      <c r="I15" s="23">
        <f t="shared" si="3"/>
        <v>21.4</v>
      </c>
      <c r="J15" s="32" t="s">
        <v>36</v>
      </c>
      <c r="K15" s="32" t="s">
        <v>82</v>
      </c>
      <c r="L15" s="32" t="s">
        <v>91</v>
      </c>
      <c r="M15" s="32" t="s">
        <v>14</v>
      </c>
      <c r="N15" s="32" t="s">
        <v>46</v>
      </c>
      <c r="O15" s="37">
        <v>527</v>
      </c>
      <c r="P15" s="38" t="s">
        <v>140</v>
      </c>
      <c r="Q15" s="39">
        <v>5</v>
      </c>
      <c r="R15" s="37">
        <v>10</v>
      </c>
      <c r="S15" s="40">
        <v>56</v>
      </c>
      <c r="T15" s="46">
        <v>7.8</v>
      </c>
      <c r="U15" s="37">
        <v>4</v>
      </c>
      <c r="V15" s="47">
        <v>1729</v>
      </c>
      <c r="W15" s="47">
        <f t="shared" si="4"/>
        <v>911183</v>
      </c>
      <c r="X15" s="32"/>
      <c r="Y15" s="32" t="s">
        <v>145</v>
      </c>
      <c r="Z15" s="48"/>
      <c r="AB15" s="30">
        <v>39336</v>
      </c>
    </row>
    <row r="16" spans="1:28" ht="22.5" customHeight="1">
      <c r="A16" s="31">
        <v>12</v>
      </c>
      <c r="B16" s="32">
        <v>12</v>
      </c>
      <c r="C16" s="32"/>
      <c r="D16" s="34"/>
      <c r="E16" s="32" t="s">
        <v>92</v>
      </c>
      <c r="F16" s="44"/>
      <c r="G16" s="45">
        <v>39075</v>
      </c>
      <c r="H16" s="23">
        <f t="shared" si="0"/>
        <v>30</v>
      </c>
      <c r="I16" s="23">
        <f t="shared" si="3"/>
        <v>21.3</v>
      </c>
      <c r="J16" s="32" t="s">
        <v>36</v>
      </c>
      <c r="K16" s="32" t="s">
        <v>51</v>
      </c>
      <c r="L16" s="32" t="s">
        <v>15</v>
      </c>
      <c r="M16" s="32" t="s">
        <v>72</v>
      </c>
      <c r="N16" s="32" t="s">
        <v>28</v>
      </c>
      <c r="O16" s="37">
        <v>513</v>
      </c>
      <c r="P16" s="38" t="s">
        <v>142</v>
      </c>
      <c r="Q16" s="39">
        <v>5</v>
      </c>
      <c r="R16" s="37">
        <v>10</v>
      </c>
      <c r="S16" s="40">
        <v>62</v>
      </c>
      <c r="T16" s="46">
        <v>9.5</v>
      </c>
      <c r="U16" s="37">
        <v>3</v>
      </c>
      <c r="V16" s="47">
        <v>2128</v>
      </c>
      <c r="W16" s="47">
        <f t="shared" si="4"/>
        <v>1091664</v>
      </c>
      <c r="X16" s="32"/>
      <c r="Y16" s="32" t="s">
        <v>143</v>
      </c>
      <c r="Z16" s="48"/>
      <c r="AB16" s="30">
        <v>39339</v>
      </c>
    </row>
    <row r="17" spans="1:28" ht="22.5" customHeight="1">
      <c r="A17" s="31">
        <v>13</v>
      </c>
      <c r="B17" s="32">
        <v>13</v>
      </c>
      <c r="C17" s="32"/>
      <c r="D17" s="34"/>
      <c r="E17" s="32" t="s">
        <v>93</v>
      </c>
      <c r="F17" s="44"/>
      <c r="G17" s="45">
        <v>39077</v>
      </c>
      <c r="H17" s="23">
        <f t="shared" si="0"/>
        <v>29.9</v>
      </c>
      <c r="I17" s="23">
        <f t="shared" si="3"/>
        <v>20</v>
      </c>
      <c r="J17" s="32" t="s">
        <v>36</v>
      </c>
      <c r="K17" s="32" t="s">
        <v>47</v>
      </c>
      <c r="L17" s="32" t="s">
        <v>9</v>
      </c>
      <c r="M17" s="32" t="s">
        <v>94</v>
      </c>
      <c r="N17" s="32" t="s">
        <v>28</v>
      </c>
      <c r="O17" s="37">
        <v>594</v>
      </c>
      <c r="P17" s="38" t="s">
        <v>140</v>
      </c>
      <c r="Q17" s="39">
        <v>5</v>
      </c>
      <c r="R17" s="37">
        <v>8</v>
      </c>
      <c r="S17" s="40">
        <v>70</v>
      </c>
      <c r="T17" s="46">
        <v>8.1</v>
      </c>
      <c r="U17" s="37">
        <v>4</v>
      </c>
      <c r="V17" s="47">
        <v>1800</v>
      </c>
      <c r="W17" s="47">
        <f t="shared" si="4"/>
        <v>1069200</v>
      </c>
      <c r="X17" s="32"/>
      <c r="Y17" s="32" t="s">
        <v>146</v>
      </c>
      <c r="Z17" s="48"/>
      <c r="AB17" s="30">
        <v>39378</v>
      </c>
    </row>
    <row r="18" spans="1:28" ht="22.5" customHeight="1">
      <c r="A18" s="31">
        <v>14</v>
      </c>
      <c r="B18" s="32">
        <v>14</v>
      </c>
      <c r="C18" s="32"/>
      <c r="D18" s="34"/>
      <c r="E18" s="32" t="s">
        <v>95</v>
      </c>
      <c r="F18" s="44"/>
      <c r="G18" s="45">
        <v>39085</v>
      </c>
      <c r="H18" s="23">
        <f t="shared" si="0"/>
        <v>29.6</v>
      </c>
      <c r="I18" s="23">
        <f t="shared" si="3"/>
        <v>21.5</v>
      </c>
      <c r="J18" s="32" t="s">
        <v>36</v>
      </c>
      <c r="K18" s="32" t="s">
        <v>41</v>
      </c>
      <c r="L18" s="32" t="s">
        <v>48</v>
      </c>
      <c r="M18" s="32" t="s">
        <v>31</v>
      </c>
      <c r="N18" s="32" t="s">
        <v>74</v>
      </c>
      <c r="O18" s="37">
        <v>630</v>
      </c>
      <c r="P18" s="38" t="s">
        <v>140</v>
      </c>
      <c r="Q18" s="39">
        <v>4</v>
      </c>
      <c r="R18" s="37">
        <v>7</v>
      </c>
      <c r="S18" s="40">
        <v>65</v>
      </c>
      <c r="T18" s="46">
        <v>8</v>
      </c>
      <c r="U18" s="37">
        <v>4</v>
      </c>
      <c r="V18" s="47">
        <v>1657</v>
      </c>
      <c r="W18" s="47">
        <f t="shared" si="4"/>
        <v>1043910</v>
      </c>
      <c r="X18" s="32"/>
      <c r="Y18" s="32"/>
      <c r="Z18" s="48"/>
      <c r="AB18" s="30">
        <v>39332</v>
      </c>
    </row>
    <row r="19" spans="1:28" ht="22.5" customHeight="1">
      <c r="A19" s="31">
        <v>15</v>
      </c>
      <c r="B19" s="32">
        <v>15</v>
      </c>
      <c r="C19" s="32"/>
      <c r="D19" s="34"/>
      <c r="E19" s="32" t="s">
        <v>96</v>
      </c>
      <c r="F19" s="44"/>
      <c r="G19" s="45">
        <v>39090</v>
      </c>
      <c r="H19" s="23">
        <f t="shared" si="0"/>
        <v>29.5</v>
      </c>
      <c r="I19" s="23">
        <f t="shared" si="3"/>
        <v>20.6</v>
      </c>
      <c r="J19" s="32" t="s">
        <v>36</v>
      </c>
      <c r="K19" s="32" t="s">
        <v>97</v>
      </c>
      <c r="L19" s="32" t="s">
        <v>42</v>
      </c>
      <c r="M19" s="32" t="s">
        <v>10</v>
      </c>
      <c r="N19" s="32" t="s">
        <v>31</v>
      </c>
      <c r="O19" s="37">
        <v>562</v>
      </c>
      <c r="P19" s="38" t="s">
        <v>140</v>
      </c>
      <c r="Q19" s="39">
        <v>4</v>
      </c>
      <c r="R19" s="37">
        <v>8</v>
      </c>
      <c r="S19" s="40">
        <v>58</v>
      </c>
      <c r="T19" s="46">
        <v>10.3</v>
      </c>
      <c r="U19" s="37">
        <v>4</v>
      </c>
      <c r="V19" s="47">
        <v>1705</v>
      </c>
      <c r="W19" s="47">
        <f t="shared" si="4"/>
        <v>958210</v>
      </c>
      <c r="X19" s="32"/>
      <c r="Y19" s="32"/>
      <c r="Z19" s="48"/>
      <c r="AB19" s="30">
        <v>39360</v>
      </c>
    </row>
    <row r="20" spans="1:28" ht="22.5" customHeight="1">
      <c r="A20" s="31">
        <v>16</v>
      </c>
      <c r="B20" s="32">
        <v>16</v>
      </c>
      <c r="C20" s="32" t="s">
        <v>67</v>
      </c>
      <c r="D20" s="34" t="s">
        <v>98</v>
      </c>
      <c r="E20" s="32" t="s">
        <v>99</v>
      </c>
      <c r="F20" s="44" t="s">
        <v>129</v>
      </c>
      <c r="G20" s="45">
        <v>39094</v>
      </c>
      <c r="H20" s="23">
        <f t="shared" si="0"/>
        <v>29.3</v>
      </c>
      <c r="I20" s="23">
        <f t="shared" si="3"/>
        <v>21.1</v>
      </c>
      <c r="J20" s="32" t="s">
        <v>36</v>
      </c>
      <c r="K20" s="32" t="s">
        <v>34</v>
      </c>
      <c r="L20" s="32" t="s">
        <v>10</v>
      </c>
      <c r="M20" s="32" t="s">
        <v>31</v>
      </c>
      <c r="N20" s="32" t="s">
        <v>100</v>
      </c>
      <c r="O20" s="37">
        <v>632</v>
      </c>
      <c r="P20" s="38" t="s">
        <v>140</v>
      </c>
      <c r="Q20" s="39">
        <v>5</v>
      </c>
      <c r="R20" s="37">
        <v>9</v>
      </c>
      <c r="S20" s="40">
        <v>65</v>
      </c>
      <c r="T20" s="46">
        <v>8.6</v>
      </c>
      <c r="U20" s="37">
        <v>3</v>
      </c>
      <c r="V20" s="47">
        <v>2253</v>
      </c>
      <c r="W20" s="47">
        <f t="shared" si="4"/>
        <v>1423896</v>
      </c>
      <c r="X20" s="32" t="s">
        <v>147</v>
      </c>
      <c r="Y20" s="32"/>
      <c r="Z20" s="48"/>
      <c r="AB20" s="30">
        <v>39344</v>
      </c>
    </row>
    <row r="21" spans="1:28" ht="22.5" customHeight="1">
      <c r="A21" s="31">
        <v>17</v>
      </c>
      <c r="B21" s="32">
        <v>17</v>
      </c>
      <c r="C21" s="32"/>
      <c r="D21" s="34"/>
      <c r="E21" s="32" t="s">
        <v>101</v>
      </c>
      <c r="F21" s="44"/>
      <c r="G21" s="45">
        <v>39095</v>
      </c>
      <c r="H21" s="23">
        <f t="shared" si="0"/>
        <v>29.3</v>
      </c>
      <c r="I21" s="23">
        <f t="shared" si="3"/>
        <v>19.9</v>
      </c>
      <c r="J21" s="32" t="s">
        <v>36</v>
      </c>
      <c r="K21" s="32" t="s">
        <v>102</v>
      </c>
      <c r="L21" s="32" t="s">
        <v>9</v>
      </c>
      <c r="M21" s="32" t="s">
        <v>8</v>
      </c>
      <c r="N21" s="32" t="s">
        <v>31</v>
      </c>
      <c r="O21" s="37">
        <v>494</v>
      </c>
      <c r="P21" s="38" t="s">
        <v>141</v>
      </c>
      <c r="Q21" s="39">
        <v>4</v>
      </c>
      <c r="R21" s="37">
        <v>5</v>
      </c>
      <c r="S21" s="40">
        <v>42</v>
      </c>
      <c r="T21" s="46">
        <v>7.3</v>
      </c>
      <c r="U21" s="37">
        <v>4</v>
      </c>
      <c r="V21" s="47">
        <v>1660</v>
      </c>
      <c r="W21" s="47">
        <f t="shared" si="4"/>
        <v>820040</v>
      </c>
      <c r="X21" s="32"/>
      <c r="Y21" s="32"/>
      <c r="Z21" s="48"/>
      <c r="AB21" s="30">
        <v>39380</v>
      </c>
    </row>
    <row r="22" spans="1:28" ht="22.5" customHeight="1">
      <c r="A22" s="31">
        <v>18</v>
      </c>
      <c r="B22" s="32">
        <v>18</v>
      </c>
      <c r="C22" s="32"/>
      <c r="D22" s="34"/>
      <c r="E22" s="32" t="s">
        <v>103</v>
      </c>
      <c r="F22" s="44"/>
      <c r="G22" s="45">
        <v>39099</v>
      </c>
      <c r="H22" s="23">
        <f t="shared" si="0"/>
        <v>29.2</v>
      </c>
      <c r="I22" s="23">
        <f t="shared" si="3"/>
        <v>20.2</v>
      </c>
      <c r="J22" s="32" t="s">
        <v>36</v>
      </c>
      <c r="K22" s="32" t="s">
        <v>34</v>
      </c>
      <c r="L22" s="32" t="s">
        <v>7</v>
      </c>
      <c r="M22" s="32" t="s">
        <v>8</v>
      </c>
      <c r="N22" s="32" t="s">
        <v>31</v>
      </c>
      <c r="O22" s="37">
        <v>564</v>
      </c>
      <c r="P22" s="38" t="s">
        <v>140</v>
      </c>
      <c r="Q22" s="39">
        <v>5</v>
      </c>
      <c r="R22" s="37">
        <v>8</v>
      </c>
      <c r="S22" s="40">
        <v>60</v>
      </c>
      <c r="T22" s="46">
        <v>9.5</v>
      </c>
      <c r="U22" s="37">
        <v>4</v>
      </c>
      <c r="V22" s="47">
        <v>2286</v>
      </c>
      <c r="W22" s="47">
        <f t="shared" si="4"/>
        <v>1289304</v>
      </c>
      <c r="X22" s="32"/>
      <c r="Y22" s="32"/>
      <c r="Z22" s="48"/>
      <c r="AB22" s="30">
        <v>39372</v>
      </c>
    </row>
    <row r="23" spans="1:28" ht="22.5" customHeight="1">
      <c r="A23" s="31">
        <v>19</v>
      </c>
      <c r="B23" s="32">
        <v>19</v>
      </c>
      <c r="C23" s="32" t="s">
        <v>67</v>
      </c>
      <c r="D23" s="34" t="s">
        <v>104</v>
      </c>
      <c r="E23" s="32" t="s">
        <v>105</v>
      </c>
      <c r="F23" s="44" t="s">
        <v>130</v>
      </c>
      <c r="G23" s="45">
        <v>39100</v>
      </c>
      <c r="H23" s="23">
        <f t="shared" si="0"/>
        <v>29.1</v>
      </c>
      <c r="I23" s="23">
        <f t="shared" si="3"/>
        <v>20.1</v>
      </c>
      <c r="J23" s="32" t="s">
        <v>36</v>
      </c>
      <c r="K23" s="32" t="s">
        <v>51</v>
      </c>
      <c r="L23" s="32" t="s">
        <v>15</v>
      </c>
      <c r="M23" s="32" t="s">
        <v>28</v>
      </c>
      <c r="N23" s="32" t="s">
        <v>87</v>
      </c>
      <c r="O23" s="37">
        <v>539</v>
      </c>
      <c r="P23" s="38" t="s">
        <v>140</v>
      </c>
      <c r="Q23" s="39">
        <v>5</v>
      </c>
      <c r="R23" s="37">
        <v>10</v>
      </c>
      <c r="S23" s="40">
        <v>67</v>
      </c>
      <c r="T23" s="46">
        <v>9.5</v>
      </c>
      <c r="U23" s="37">
        <v>3</v>
      </c>
      <c r="V23" s="47">
        <v>2406</v>
      </c>
      <c r="W23" s="47">
        <f t="shared" si="4"/>
        <v>1296834</v>
      </c>
      <c r="X23" s="32" t="s">
        <v>147</v>
      </c>
      <c r="Y23" s="32"/>
      <c r="Z23" s="48"/>
      <c r="AB23" s="30">
        <v>39374</v>
      </c>
    </row>
    <row r="24" spans="1:28" ht="22.5" customHeight="1">
      <c r="A24" s="31">
        <v>20</v>
      </c>
      <c r="B24" s="32">
        <v>20</v>
      </c>
      <c r="C24" s="32"/>
      <c r="D24" s="34"/>
      <c r="E24" s="32" t="s">
        <v>106</v>
      </c>
      <c r="F24" s="44"/>
      <c r="G24" s="45">
        <v>39103</v>
      </c>
      <c r="H24" s="23">
        <f t="shared" si="0"/>
        <v>29</v>
      </c>
      <c r="I24" s="23">
        <f t="shared" si="3"/>
        <v>29</v>
      </c>
      <c r="J24" s="32" t="s">
        <v>36</v>
      </c>
      <c r="K24" s="32" t="s">
        <v>38</v>
      </c>
      <c r="L24" s="32" t="s">
        <v>107</v>
      </c>
      <c r="M24" s="32" t="s">
        <v>108</v>
      </c>
      <c r="N24" s="32" t="s">
        <v>28</v>
      </c>
      <c r="O24" s="37">
        <v>544</v>
      </c>
      <c r="P24" s="38" t="s">
        <v>140</v>
      </c>
      <c r="Q24" s="39">
        <v>4</v>
      </c>
      <c r="R24" s="37">
        <v>8</v>
      </c>
      <c r="S24" s="40">
        <v>65</v>
      </c>
      <c r="T24" s="46">
        <v>7.8</v>
      </c>
      <c r="U24" s="37">
        <v>4</v>
      </c>
      <c r="V24" s="47">
        <v>2200</v>
      </c>
      <c r="W24" s="47">
        <f t="shared" si="4"/>
        <v>1196800</v>
      </c>
      <c r="X24" s="32"/>
      <c r="Y24" s="32"/>
      <c r="Z24" s="48"/>
      <c r="AB24" s="30">
        <v>39103</v>
      </c>
    </row>
    <row r="25" spans="1:28" ht="22.5" customHeight="1">
      <c r="A25" s="31">
        <v>21</v>
      </c>
      <c r="B25" s="32">
        <v>21</v>
      </c>
      <c r="C25" s="32"/>
      <c r="D25" s="34"/>
      <c r="E25" s="32" t="s">
        <v>110</v>
      </c>
      <c r="F25" s="44"/>
      <c r="G25" s="45">
        <v>39109</v>
      </c>
      <c r="H25" s="23">
        <f t="shared" si="0"/>
        <v>28.9</v>
      </c>
      <c r="I25" s="23">
        <f t="shared" si="3"/>
        <v>20.2</v>
      </c>
      <c r="J25" s="32" t="s">
        <v>36</v>
      </c>
      <c r="K25" s="32" t="s">
        <v>34</v>
      </c>
      <c r="L25" s="32" t="s">
        <v>7</v>
      </c>
      <c r="M25" s="32" t="s">
        <v>8</v>
      </c>
      <c r="N25" s="32" t="s">
        <v>31</v>
      </c>
      <c r="O25" s="37">
        <v>517</v>
      </c>
      <c r="P25" s="38" t="s">
        <v>140</v>
      </c>
      <c r="Q25" s="39">
        <v>4</v>
      </c>
      <c r="R25" s="37">
        <v>7</v>
      </c>
      <c r="S25" s="40">
        <v>61</v>
      </c>
      <c r="T25" s="46">
        <v>8.6</v>
      </c>
      <c r="U25" s="37">
        <v>4</v>
      </c>
      <c r="V25" s="47">
        <v>2005</v>
      </c>
      <c r="W25" s="47">
        <f t="shared" si="4"/>
        <v>1036585</v>
      </c>
      <c r="X25" s="32"/>
      <c r="Y25" s="32"/>
      <c r="Z25" s="48"/>
      <c r="AB25" s="30">
        <v>39372</v>
      </c>
    </row>
    <row r="26" spans="1:28" ht="22.5" customHeight="1" thickBot="1">
      <c r="A26" s="58">
        <v>22</v>
      </c>
      <c r="B26" s="59">
        <v>22</v>
      </c>
      <c r="C26" s="59"/>
      <c r="D26" s="60"/>
      <c r="E26" s="59" t="s">
        <v>112</v>
      </c>
      <c r="F26" s="61"/>
      <c r="G26" s="62">
        <v>39122</v>
      </c>
      <c r="H26" s="63">
        <f t="shared" si="0"/>
        <v>28.4</v>
      </c>
      <c r="I26" s="63">
        <f>DATEDIF(AB26,"2009/6/24","m")+ROUNDDOWN(DATEDIF(AB26,"2009/6/24","md")/30.5,1)</f>
        <v>20</v>
      </c>
      <c r="J26" s="59" t="s">
        <v>36</v>
      </c>
      <c r="K26" s="59" t="s">
        <v>47</v>
      </c>
      <c r="L26" s="59" t="s">
        <v>13</v>
      </c>
      <c r="M26" s="59" t="s">
        <v>113</v>
      </c>
      <c r="N26" s="59" t="s">
        <v>114</v>
      </c>
      <c r="O26" s="64">
        <v>539</v>
      </c>
      <c r="P26" s="65" t="s">
        <v>140</v>
      </c>
      <c r="Q26" s="66">
        <v>4</v>
      </c>
      <c r="R26" s="64">
        <v>7</v>
      </c>
      <c r="S26" s="64">
        <v>57</v>
      </c>
      <c r="T26" s="67">
        <v>6.8</v>
      </c>
      <c r="U26" s="64">
        <v>4</v>
      </c>
      <c r="V26" s="68">
        <v>1632</v>
      </c>
      <c r="W26" s="68">
        <f t="shared" si="4"/>
        <v>879648</v>
      </c>
      <c r="X26" s="59"/>
      <c r="Y26" s="59"/>
      <c r="Z26" s="69"/>
      <c r="AB26" s="30">
        <v>39379</v>
      </c>
    </row>
    <row r="27" spans="1:28" ht="22.5" customHeight="1">
      <c r="A27" s="31">
        <v>23</v>
      </c>
      <c r="B27" s="32">
        <v>23</v>
      </c>
      <c r="C27" s="32"/>
      <c r="D27" s="34"/>
      <c r="E27" s="32" t="s">
        <v>119</v>
      </c>
      <c r="F27" s="44"/>
      <c r="G27" s="45">
        <v>38985</v>
      </c>
      <c r="H27" s="23">
        <f t="shared" si="0"/>
        <v>32.9</v>
      </c>
      <c r="I27" s="23">
        <f aca="true" t="shared" si="5" ref="I27:I34">DATEDIF(AB27,"2009/6/24","m")+ROUNDDOWN(DATEDIF(AB27,"2009/6/24","md")/30.5,1)</f>
        <v>21.3</v>
      </c>
      <c r="J27" s="32" t="s">
        <v>27</v>
      </c>
      <c r="K27" s="32" t="s">
        <v>40</v>
      </c>
      <c r="L27" s="32" t="s">
        <v>11</v>
      </c>
      <c r="M27" s="32" t="s">
        <v>31</v>
      </c>
      <c r="N27" s="32" t="s">
        <v>12</v>
      </c>
      <c r="O27" s="40">
        <v>413</v>
      </c>
      <c r="P27" s="38" t="s">
        <v>140</v>
      </c>
      <c r="Q27" s="39">
        <v>5</v>
      </c>
      <c r="R27" s="37">
        <v>8</v>
      </c>
      <c r="S27" s="40">
        <v>60</v>
      </c>
      <c r="T27" s="46">
        <v>7.7</v>
      </c>
      <c r="U27" s="37">
        <v>4</v>
      </c>
      <c r="V27" s="47">
        <v>1930</v>
      </c>
      <c r="W27" s="47">
        <f t="shared" si="4"/>
        <v>797090</v>
      </c>
      <c r="X27" s="32"/>
      <c r="Y27" s="32"/>
      <c r="Z27" s="48"/>
      <c r="AB27" s="30">
        <v>39339</v>
      </c>
    </row>
    <row r="28" spans="1:28" ht="22.5" customHeight="1">
      <c r="A28" s="31">
        <v>24</v>
      </c>
      <c r="B28" s="32">
        <v>24</v>
      </c>
      <c r="C28" s="32"/>
      <c r="D28" s="34"/>
      <c r="E28" s="32" t="s">
        <v>121</v>
      </c>
      <c r="F28" s="44"/>
      <c r="G28" s="45">
        <v>39029</v>
      </c>
      <c r="H28" s="23">
        <f t="shared" si="0"/>
        <v>31.5</v>
      </c>
      <c r="I28" s="23">
        <f t="shared" si="5"/>
        <v>23.3</v>
      </c>
      <c r="J28" s="32" t="s">
        <v>27</v>
      </c>
      <c r="K28" s="32" t="s">
        <v>40</v>
      </c>
      <c r="L28" s="32" t="s">
        <v>9</v>
      </c>
      <c r="M28" s="32" t="s">
        <v>72</v>
      </c>
      <c r="N28" s="32" t="s">
        <v>44</v>
      </c>
      <c r="O28" s="37">
        <v>465</v>
      </c>
      <c r="P28" s="38" t="s">
        <v>140</v>
      </c>
      <c r="Q28" s="39">
        <v>5</v>
      </c>
      <c r="R28" s="37">
        <v>9</v>
      </c>
      <c r="S28" s="40">
        <v>67</v>
      </c>
      <c r="T28" s="46">
        <v>7.7</v>
      </c>
      <c r="U28" s="37">
        <v>4</v>
      </c>
      <c r="V28" s="47">
        <v>2098</v>
      </c>
      <c r="W28" s="47">
        <f t="shared" si="4"/>
        <v>975570</v>
      </c>
      <c r="X28" s="51"/>
      <c r="Y28" s="32"/>
      <c r="Z28" s="48"/>
      <c r="AB28" s="30">
        <v>39277</v>
      </c>
    </row>
    <row r="29" spans="1:28" ht="22.5" customHeight="1">
      <c r="A29" s="31">
        <v>25</v>
      </c>
      <c r="B29" s="32">
        <v>25</v>
      </c>
      <c r="C29" s="32"/>
      <c r="D29" s="34"/>
      <c r="E29" s="32" t="s">
        <v>122</v>
      </c>
      <c r="F29" s="44"/>
      <c r="G29" s="45">
        <v>39046</v>
      </c>
      <c r="H29" s="23">
        <f t="shared" si="0"/>
        <v>30.9</v>
      </c>
      <c r="I29" s="23">
        <f t="shared" si="5"/>
        <v>21.1</v>
      </c>
      <c r="J29" s="32" t="s">
        <v>27</v>
      </c>
      <c r="K29" s="32" t="s">
        <v>34</v>
      </c>
      <c r="L29" s="32" t="s">
        <v>73</v>
      </c>
      <c r="M29" s="32" t="s">
        <v>74</v>
      </c>
      <c r="N29" s="32" t="s">
        <v>75</v>
      </c>
      <c r="O29" s="37">
        <v>443</v>
      </c>
      <c r="P29" s="38" t="s">
        <v>140</v>
      </c>
      <c r="Q29" s="39">
        <v>5</v>
      </c>
      <c r="R29" s="37">
        <v>8</v>
      </c>
      <c r="S29" s="40">
        <v>60</v>
      </c>
      <c r="T29" s="46">
        <v>7.6</v>
      </c>
      <c r="U29" s="37">
        <v>4</v>
      </c>
      <c r="V29" s="47">
        <v>2312</v>
      </c>
      <c r="W29" s="47">
        <f t="shared" si="4"/>
        <v>1024216</v>
      </c>
      <c r="X29" s="32"/>
      <c r="Y29" s="32"/>
      <c r="Z29" s="48"/>
      <c r="AB29" s="30">
        <v>39344</v>
      </c>
    </row>
    <row r="30" spans="1:28" ht="22.5" customHeight="1">
      <c r="A30" s="31">
        <v>26</v>
      </c>
      <c r="B30" s="32">
        <v>26</v>
      </c>
      <c r="C30" s="32"/>
      <c r="D30" s="34"/>
      <c r="E30" s="32" t="s">
        <v>126</v>
      </c>
      <c r="F30" s="44"/>
      <c r="G30" s="45">
        <v>39049</v>
      </c>
      <c r="H30" s="23">
        <f t="shared" si="0"/>
        <v>30.8</v>
      </c>
      <c r="I30" s="23">
        <f t="shared" si="5"/>
        <v>21.4</v>
      </c>
      <c r="J30" s="32" t="s">
        <v>27</v>
      </c>
      <c r="K30" s="32" t="s">
        <v>82</v>
      </c>
      <c r="L30" s="32" t="s">
        <v>42</v>
      </c>
      <c r="M30" s="32" t="s">
        <v>83</v>
      </c>
      <c r="N30" s="32" t="s">
        <v>37</v>
      </c>
      <c r="O30" s="55">
        <v>442</v>
      </c>
      <c r="P30" s="38" t="s">
        <v>140</v>
      </c>
      <c r="Q30" s="39">
        <v>4</v>
      </c>
      <c r="R30" s="37">
        <v>5</v>
      </c>
      <c r="S30" s="40">
        <v>59</v>
      </c>
      <c r="T30" s="46">
        <v>8.6</v>
      </c>
      <c r="U30" s="37">
        <v>4</v>
      </c>
      <c r="V30" s="47">
        <v>1453</v>
      </c>
      <c r="W30" s="47">
        <f t="shared" si="4"/>
        <v>642226</v>
      </c>
      <c r="X30" s="32"/>
      <c r="Y30" s="32"/>
      <c r="Z30" s="48"/>
      <c r="AB30" s="30">
        <v>39335</v>
      </c>
    </row>
    <row r="31" spans="1:28" ht="22.5" customHeight="1">
      <c r="A31" s="31">
        <v>27</v>
      </c>
      <c r="B31" s="32">
        <v>27</v>
      </c>
      <c r="C31" s="32"/>
      <c r="D31" s="34"/>
      <c r="E31" s="32" t="s">
        <v>127</v>
      </c>
      <c r="F31" s="44"/>
      <c r="G31" s="45">
        <v>39050</v>
      </c>
      <c r="H31" s="23">
        <f t="shared" si="0"/>
        <v>30.8</v>
      </c>
      <c r="I31" s="23">
        <f t="shared" si="5"/>
        <v>20.6</v>
      </c>
      <c r="J31" s="32" t="s">
        <v>27</v>
      </c>
      <c r="K31" s="32" t="s">
        <v>34</v>
      </c>
      <c r="L31" s="32" t="s">
        <v>7</v>
      </c>
      <c r="M31" s="32" t="s">
        <v>31</v>
      </c>
      <c r="N31" s="32" t="s">
        <v>86</v>
      </c>
      <c r="O31" s="37">
        <v>452</v>
      </c>
      <c r="P31" s="38" t="s">
        <v>140</v>
      </c>
      <c r="Q31" s="39">
        <v>3</v>
      </c>
      <c r="R31" s="37">
        <v>5</v>
      </c>
      <c r="S31" s="40">
        <v>63</v>
      </c>
      <c r="T31" s="46">
        <v>7.8</v>
      </c>
      <c r="U31" s="37">
        <v>4</v>
      </c>
      <c r="V31" s="47">
        <v>1552</v>
      </c>
      <c r="W31" s="47">
        <f t="shared" si="4"/>
        <v>701504</v>
      </c>
      <c r="X31" s="32"/>
      <c r="Y31" s="32"/>
      <c r="Z31" s="48"/>
      <c r="AB31" s="30">
        <v>39358</v>
      </c>
    </row>
    <row r="32" spans="1:28" ht="22.5" customHeight="1">
      <c r="A32" s="31">
        <v>28</v>
      </c>
      <c r="B32" s="32">
        <v>28</v>
      </c>
      <c r="C32" s="32"/>
      <c r="D32" s="34"/>
      <c r="E32" s="32" t="s">
        <v>128</v>
      </c>
      <c r="F32" s="44"/>
      <c r="G32" s="45">
        <v>39058</v>
      </c>
      <c r="H32" s="23">
        <f t="shared" si="0"/>
        <v>30.5</v>
      </c>
      <c r="I32" s="23">
        <f t="shared" si="5"/>
        <v>21.6</v>
      </c>
      <c r="J32" s="32" t="s">
        <v>27</v>
      </c>
      <c r="K32" s="32" t="s">
        <v>34</v>
      </c>
      <c r="L32" s="32" t="s">
        <v>9</v>
      </c>
      <c r="M32" s="32" t="s">
        <v>10</v>
      </c>
      <c r="N32" s="32" t="s">
        <v>31</v>
      </c>
      <c r="O32" s="37">
        <v>458</v>
      </c>
      <c r="P32" s="38" t="s">
        <v>140</v>
      </c>
      <c r="Q32" s="39">
        <v>5</v>
      </c>
      <c r="R32" s="37">
        <v>9</v>
      </c>
      <c r="S32" s="40">
        <v>80</v>
      </c>
      <c r="T32" s="46">
        <v>7.4</v>
      </c>
      <c r="U32" s="37">
        <v>4</v>
      </c>
      <c r="V32" s="47">
        <v>2269</v>
      </c>
      <c r="W32" s="47">
        <f t="shared" si="4"/>
        <v>1039202</v>
      </c>
      <c r="X32" s="32"/>
      <c r="Y32" s="32" t="s">
        <v>145</v>
      </c>
      <c r="Z32" s="48"/>
      <c r="AB32" s="30">
        <v>39330</v>
      </c>
    </row>
    <row r="33" spans="1:28" ht="22.5" customHeight="1">
      <c r="A33" s="31">
        <v>29</v>
      </c>
      <c r="B33" s="32">
        <v>29</v>
      </c>
      <c r="C33" s="32" t="s">
        <v>109</v>
      </c>
      <c r="D33" s="34" t="s">
        <v>16</v>
      </c>
      <c r="E33" s="32" t="s">
        <v>131</v>
      </c>
      <c r="F33" s="44" t="s">
        <v>132</v>
      </c>
      <c r="G33" s="45">
        <v>39108</v>
      </c>
      <c r="H33" s="23">
        <f t="shared" si="0"/>
        <v>28.9</v>
      </c>
      <c r="I33" s="23">
        <f t="shared" si="5"/>
        <v>28.9</v>
      </c>
      <c r="J33" s="32" t="s">
        <v>27</v>
      </c>
      <c r="K33" s="32" t="s">
        <v>38</v>
      </c>
      <c r="L33" s="32" t="s">
        <v>71</v>
      </c>
      <c r="M33" s="32" t="s">
        <v>8</v>
      </c>
      <c r="N33" s="32" t="s">
        <v>115</v>
      </c>
      <c r="O33" s="37">
        <v>388</v>
      </c>
      <c r="P33" s="38" t="s">
        <v>140</v>
      </c>
      <c r="Q33" s="39">
        <v>5</v>
      </c>
      <c r="R33" s="37">
        <v>10</v>
      </c>
      <c r="S33" s="40">
        <v>53</v>
      </c>
      <c r="T33" s="46">
        <v>9.1</v>
      </c>
      <c r="U33" s="37">
        <v>3</v>
      </c>
      <c r="V33" s="47">
        <v>2707</v>
      </c>
      <c r="W33" s="47">
        <f t="shared" si="4"/>
        <v>1050316</v>
      </c>
      <c r="X33" s="32" t="s">
        <v>154</v>
      </c>
      <c r="Y33" s="32"/>
      <c r="Z33" s="48"/>
      <c r="AB33" s="30">
        <v>39108</v>
      </c>
    </row>
    <row r="34" spans="1:28" ht="22.5" customHeight="1" thickBot="1">
      <c r="A34" s="58">
        <v>30</v>
      </c>
      <c r="B34" s="59">
        <v>30</v>
      </c>
      <c r="C34" s="59"/>
      <c r="D34" s="60"/>
      <c r="E34" s="59" t="s">
        <v>133</v>
      </c>
      <c r="F34" s="61"/>
      <c r="G34" s="62">
        <v>39120</v>
      </c>
      <c r="H34" s="63">
        <f t="shared" si="0"/>
        <v>28.5</v>
      </c>
      <c r="I34" s="63">
        <f t="shared" si="5"/>
        <v>19.5</v>
      </c>
      <c r="J34" s="59" t="s">
        <v>27</v>
      </c>
      <c r="K34" s="59" t="s">
        <v>45</v>
      </c>
      <c r="L34" s="59" t="s">
        <v>13</v>
      </c>
      <c r="M34" s="59" t="s">
        <v>83</v>
      </c>
      <c r="N34" s="59" t="s">
        <v>111</v>
      </c>
      <c r="O34" s="64">
        <v>445</v>
      </c>
      <c r="P34" s="65" t="s">
        <v>140</v>
      </c>
      <c r="Q34" s="66">
        <v>5</v>
      </c>
      <c r="R34" s="64">
        <v>10</v>
      </c>
      <c r="S34" s="64">
        <v>68</v>
      </c>
      <c r="T34" s="67">
        <v>9.1</v>
      </c>
      <c r="U34" s="64">
        <v>3</v>
      </c>
      <c r="V34" s="68">
        <v>2309</v>
      </c>
      <c r="W34" s="68">
        <f t="shared" si="4"/>
        <v>1027505</v>
      </c>
      <c r="X34" s="59"/>
      <c r="Y34" s="59"/>
      <c r="Z34" s="69"/>
      <c r="AB34" s="30">
        <v>39392</v>
      </c>
    </row>
    <row r="35" spans="1:26" ht="22.5" customHeight="1">
      <c r="A35" s="119" t="s">
        <v>138</v>
      </c>
      <c r="B35" s="120"/>
      <c r="C35" s="120"/>
      <c r="D35" s="121"/>
      <c r="E35" s="134" t="s">
        <v>59</v>
      </c>
      <c r="F35" s="118" t="s">
        <v>3</v>
      </c>
      <c r="G35" s="118"/>
      <c r="H35" s="70">
        <f>MAX(H5:H34)</f>
        <v>34.3</v>
      </c>
      <c r="I35" s="70">
        <f>MAX(I5:I34)</f>
        <v>29</v>
      </c>
      <c r="J35" s="71"/>
      <c r="K35" s="72"/>
      <c r="L35" s="71"/>
      <c r="M35" s="71"/>
      <c r="N35" s="71"/>
      <c r="O35" s="73">
        <f>IF(O5="","",MAX(O5:O34))</f>
        <v>632</v>
      </c>
      <c r="P35" s="74"/>
      <c r="Q35" s="75"/>
      <c r="R35" s="73">
        <f aca="true" t="shared" si="6" ref="R35:W35">IF(R5="","",MAX(R5:R34))</f>
        <v>11</v>
      </c>
      <c r="S35" s="73">
        <f t="shared" si="6"/>
        <v>96</v>
      </c>
      <c r="T35" s="76">
        <f t="shared" si="6"/>
        <v>10.3</v>
      </c>
      <c r="U35" s="73">
        <f t="shared" si="6"/>
        <v>5</v>
      </c>
      <c r="V35" s="77">
        <f t="shared" si="6"/>
        <v>2731</v>
      </c>
      <c r="W35" s="77">
        <f t="shared" si="6"/>
        <v>1616752</v>
      </c>
      <c r="X35" s="78" t="s">
        <v>134</v>
      </c>
      <c r="Y35" s="79" t="s">
        <v>150</v>
      </c>
      <c r="Z35" s="80">
        <v>0.6</v>
      </c>
    </row>
    <row r="36" spans="1:26" ht="22.5" customHeight="1">
      <c r="A36" s="119" t="s">
        <v>135</v>
      </c>
      <c r="B36" s="136"/>
      <c r="C36" s="136"/>
      <c r="D36" s="121"/>
      <c r="E36" s="135"/>
      <c r="F36" s="102" t="s">
        <v>4</v>
      </c>
      <c r="G36" s="102"/>
      <c r="H36" s="81">
        <f>MIN(H5:H34)</f>
        <v>28.4</v>
      </c>
      <c r="I36" s="81">
        <f>MIN(I5:I34)</f>
        <v>19.5</v>
      </c>
      <c r="J36" s="82"/>
      <c r="K36" s="83"/>
      <c r="L36" s="82"/>
      <c r="M36" s="82"/>
      <c r="N36" s="82"/>
      <c r="O36" s="55">
        <f>IF(O5="","",MIN(O5:O34))</f>
        <v>388</v>
      </c>
      <c r="P36" s="84"/>
      <c r="Q36" s="85"/>
      <c r="R36" s="55">
        <f aca="true" t="shared" si="7" ref="R36:W36">IF(R5="","",MIN(R5:R34))</f>
        <v>4</v>
      </c>
      <c r="S36" s="55">
        <f t="shared" si="7"/>
        <v>42</v>
      </c>
      <c r="T36" s="56">
        <f t="shared" si="7"/>
        <v>6.8</v>
      </c>
      <c r="U36" s="55">
        <f t="shared" si="7"/>
        <v>3</v>
      </c>
      <c r="V36" s="86">
        <f t="shared" si="7"/>
        <v>1397</v>
      </c>
      <c r="W36" s="86">
        <f t="shared" si="7"/>
        <v>642226</v>
      </c>
      <c r="X36" s="78" t="s">
        <v>155</v>
      </c>
      <c r="Y36" s="79" t="s">
        <v>153</v>
      </c>
      <c r="Z36" s="80">
        <v>0.333</v>
      </c>
    </row>
    <row r="37" spans="1:26" ht="22.5" customHeight="1" thickBot="1">
      <c r="A37" s="96" t="s">
        <v>137</v>
      </c>
      <c r="B37" s="97"/>
      <c r="C37" s="97"/>
      <c r="D37" s="98"/>
      <c r="E37" s="87" t="s">
        <v>60</v>
      </c>
      <c r="F37" s="109" t="s">
        <v>33</v>
      </c>
      <c r="G37" s="109"/>
      <c r="H37" s="63">
        <f>AVERAGE(H5:H34)</f>
        <v>30.536666666666658</v>
      </c>
      <c r="I37" s="63">
        <f>AVERAGE(I5:I34)</f>
        <v>21.85666666666667</v>
      </c>
      <c r="J37" s="88"/>
      <c r="K37" s="88"/>
      <c r="L37" s="88"/>
      <c r="M37" s="88"/>
      <c r="N37" s="88"/>
      <c r="O37" s="64">
        <f>IF(O5="","",AVERAGE(O5:O34))</f>
        <v>524.6333333333333</v>
      </c>
      <c r="P37" s="89"/>
      <c r="Q37" s="90"/>
      <c r="R37" s="91">
        <f>IF(R5="","",AVERAGE(R5:R34))</f>
        <v>8.233333333333333</v>
      </c>
      <c r="S37" s="91">
        <f>IF(S5="","",AVERAGE(S5:S34))</f>
        <v>63</v>
      </c>
      <c r="T37" s="67">
        <f>IF(T5="","",AVERAGE(T5:T34))</f>
        <v>8.543333333333333</v>
      </c>
      <c r="U37" s="91">
        <f>IF(U5="","",AVERAGE(U5:U34))</f>
        <v>3.7666666666666666</v>
      </c>
      <c r="V37" s="92">
        <f>IF(V5="","",W37/O37)</f>
        <v>1998.2003303894785</v>
      </c>
      <c r="W37" s="92">
        <f>IF(W5="","",AVERAGE(W5:W34))</f>
        <v>1048322.5</v>
      </c>
      <c r="X37" s="93" t="s">
        <v>151</v>
      </c>
      <c r="Y37" s="94" t="s">
        <v>152</v>
      </c>
      <c r="Z37" s="95">
        <v>0.067</v>
      </c>
    </row>
    <row r="38" spans="22:23" ht="22.5" customHeight="1">
      <c r="V38" s="6"/>
      <c r="W38" s="6"/>
    </row>
  </sheetData>
  <mergeCells count="31">
    <mergeCell ref="B3:B4"/>
    <mergeCell ref="C3:C4"/>
    <mergeCell ref="E35:E36"/>
    <mergeCell ref="A36:D36"/>
    <mergeCell ref="F35:G35"/>
    <mergeCell ref="A35:D35"/>
    <mergeCell ref="Y3:Y4"/>
    <mergeCell ref="F3:F4"/>
    <mergeCell ref="E3:E4"/>
    <mergeCell ref="P3:Q4"/>
    <mergeCell ref="H3:H4"/>
    <mergeCell ref="L3:N3"/>
    <mergeCell ref="I3:I4"/>
    <mergeCell ref="A3:A4"/>
    <mergeCell ref="Z3:Z4"/>
    <mergeCell ref="S3:S4"/>
    <mergeCell ref="T3:T4"/>
    <mergeCell ref="U3:U4"/>
    <mergeCell ref="V3:V4"/>
    <mergeCell ref="W3:W4"/>
    <mergeCell ref="X3:X4"/>
    <mergeCell ref="A37:D37"/>
    <mergeCell ref="F1:S2"/>
    <mergeCell ref="F36:G36"/>
    <mergeCell ref="J3:J4"/>
    <mergeCell ref="K3:K4"/>
    <mergeCell ref="G3:G4"/>
    <mergeCell ref="O3:O4"/>
    <mergeCell ref="D3:D4"/>
    <mergeCell ref="R3:R4"/>
    <mergeCell ref="F37:G3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hirotaka.ito</dc:creator>
  <cp:keywords/>
  <dc:description/>
  <cp:lastModifiedBy>owner</cp:lastModifiedBy>
  <cp:lastPrinted>2009-08-05T02:19:37Z</cp:lastPrinted>
  <dcterms:created xsi:type="dcterms:W3CDTF">2002-10-28T07:58:48Z</dcterms:created>
  <dcterms:modified xsi:type="dcterms:W3CDTF">2009-08-05T02:19:41Z</dcterms:modified>
  <cp:category/>
  <cp:version/>
  <cp:contentType/>
  <cp:contentStatus/>
</cp:coreProperties>
</file>