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00" windowHeight="9450" activeTab="0"/>
  </bookViews>
  <sheets>
    <sheet name="第20回" sheetId="1" r:id="rId1"/>
  </sheets>
  <definedNames>
    <definedName name="_xlnm.Print_Area" localSheetId="0">'第20回'!$A$1:$Z$27</definedName>
    <definedName name="_xlnm.Print_Titles" localSheetId="0">'第20回'!$1:$4</definedName>
  </definedNames>
  <calcPr fullCalcOnLoad="1"/>
</workbook>
</file>

<file path=xl/sharedStrings.xml><?xml version="1.0" encoding="utf-8"?>
<sst xmlns="http://schemas.openxmlformats.org/spreadsheetml/2006/main" count="200" uniqueCount="120">
  <si>
    <t>血　統</t>
  </si>
  <si>
    <t>瑕疵</t>
  </si>
  <si>
    <t>ロース面積</t>
  </si>
  <si>
    <t>最高</t>
  </si>
  <si>
    <t>最低</t>
  </si>
  <si>
    <t>場　所  ： 東京食肉市場</t>
  </si>
  <si>
    <t>名　号</t>
  </si>
  <si>
    <t>ばら</t>
  </si>
  <si>
    <t>BCS</t>
  </si>
  <si>
    <t>北平安</t>
  </si>
  <si>
    <t>平茂勝</t>
  </si>
  <si>
    <t>百合茂</t>
  </si>
  <si>
    <t>福栄</t>
  </si>
  <si>
    <t>安茂勝</t>
  </si>
  <si>
    <t>紋次郎</t>
  </si>
  <si>
    <t>勝忠平</t>
  </si>
  <si>
    <t>第１花国</t>
  </si>
  <si>
    <t>福之国</t>
  </si>
  <si>
    <t>出品</t>
  </si>
  <si>
    <t>上場</t>
  </si>
  <si>
    <t>性別</t>
  </si>
  <si>
    <t>父</t>
  </si>
  <si>
    <t>母の父</t>
  </si>
  <si>
    <t>格付</t>
  </si>
  <si>
    <t>枝肉単価</t>
  </si>
  <si>
    <t>売上金額</t>
  </si>
  <si>
    <t>入賞</t>
  </si>
  <si>
    <t>買参人</t>
  </si>
  <si>
    <t>雌</t>
  </si>
  <si>
    <t>安平</t>
  </si>
  <si>
    <t>個体識別№</t>
  </si>
  <si>
    <t>生年月日</t>
  </si>
  <si>
    <t>北国7の8</t>
  </si>
  <si>
    <t>母の祖父</t>
  </si>
  <si>
    <t>平均</t>
  </si>
  <si>
    <t>北海道</t>
  </si>
  <si>
    <t>宮崎県</t>
  </si>
  <si>
    <t>出生地</t>
  </si>
  <si>
    <t>去</t>
  </si>
  <si>
    <t>BMS</t>
  </si>
  <si>
    <t>高栄</t>
  </si>
  <si>
    <t>自家産</t>
  </si>
  <si>
    <r>
      <t>研 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農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場</t>
    </r>
  </si>
  <si>
    <t>栃木県</t>
  </si>
  <si>
    <t>忠福</t>
  </si>
  <si>
    <t>AB-5</t>
  </si>
  <si>
    <t>AB-4</t>
  </si>
  <si>
    <t>販売日 ： 平成21年5月15日(金)　　　　</t>
  </si>
  <si>
    <t>地区名</t>
  </si>
  <si>
    <t>北光</t>
  </si>
  <si>
    <t>茨城県</t>
  </si>
  <si>
    <t>北仁</t>
  </si>
  <si>
    <t>美津照</t>
  </si>
  <si>
    <t>福平勝</t>
  </si>
  <si>
    <t>仁作</t>
  </si>
  <si>
    <t>直福締平</t>
  </si>
  <si>
    <t>百合桃</t>
  </si>
  <si>
    <t>青森県</t>
  </si>
  <si>
    <t>美津福</t>
  </si>
  <si>
    <t>畜連</t>
  </si>
  <si>
    <t>剋郷18</t>
  </si>
  <si>
    <t>12198-41415</t>
  </si>
  <si>
    <t>安重福</t>
  </si>
  <si>
    <t>竹25</t>
  </si>
  <si>
    <t>福茂</t>
  </si>
  <si>
    <t>ひらしげ141</t>
  </si>
  <si>
    <t>第６栄</t>
  </si>
  <si>
    <t>北平重</t>
  </si>
  <si>
    <t>筑紫</t>
  </si>
  <si>
    <t>剛10</t>
  </si>
  <si>
    <t>藤平茂</t>
  </si>
  <si>
    <t>倉持　伸一</t>
  </si>
  <si>
    <t>盛茂</t>
  </si>
  <si>
    <t>12418-60231</t>
  </si>
  <si>
    <t>糸秀</t>
  </si>
  <si>
    <t>中央</t>
  </si>
  <si>
    <t>川井　一浩</t>
  </si>
  <si>
    <t>北清</t>
  </si>
  <si>
    <t>12350-58491</t>
  </si>
  <si>
    <t>新興1273</t>
  </si>
  <si>
    <t>ふくふく</t>
  </si>
  <si>
    <t>ひたち</t>
  </si>
  <si>
    <r>
      <t>華 川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牧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場</t>
    </r>
  </si>
  <si>
    <t>利忠平</t>
  </si>
  <si>
    <t>12402-68991</t>
  </si>
  <si>
    <t>金成61</t>
  </si>
  <si>
    <t>福島県</t>
  </si>
  <si>
    <t>菊谷</t>
  </si>
  <si>
    <t>にいぼ14の4</t>
  </si>
  <si>
    <t>糸北国</t>
  </si>
  <si>
    <t>福桜</t>
  </si>
  <si>
    <t>勝満</t>
  </si>
  <si>
    <t>大分県</t>
  </si>
  <si>
    <t>第2平茂勝</t>
  </si>
  <si>
    <t>大船７</t>
  </si>
  <si>
    <t>満重</t>
  </si>
  <si>
    <t>文福3</t>
  </si>
  <si>
    <t>生後月齢</t>
  </si>
  <si>
    <t>肥育月齢</t>
  </si>
  <si>
    <t>誠</t>
  </si>
  <si>
    <t>宮崎県</t>
  </si>
  <si>
    <t>利晴</t>
  </si>
  <si>
    <r>
      <t>出 荷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名</t>
    </r>
  </si>
  <si>
    <t>第 20 回 茨 城 県 畜 連 常 陸 牛 枝 肉 研 究 会</t>
  </si>
  <si>
    <t>枝肉重量</t>
  </si>
  <si>
    <t>20頭</t>
  </si>
  <si>
    <t>(去勢17雌3)</t>
  </si>
  <si>
    <t>A</t>
  </si>
  <si>
    <t>B</t>
  </si>
  <si>
    <t>13頭</t>
  </si>
  <si>
    <t xml:space="preserve">  5頭</t>
  </si>
  <si>
    <t>AB-3</t>
  </si>
  <si>
    <t xml:space="preserve">  2頭</t>
  </si>
  <si>
    <t>最優秀賞</t>
  </si>
  <si>
    <t>優秀賞</t>
  </si>
  <si>
    <t>優良賞</t>
  </si>
  <si>
    <r>
      <t>エ(ばら</t>
    </r>
    <r>
      <rPr>
        <sz val="11"/>
        <rFont val="ＭＳ Ｐゴシック"/>
        <family val="3"/>
      </rPr>
      <t>)</t>
    </r>
  </si>
  <si>
    <r>
      <t>カ(ﾛｰｽ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</si>
  <si>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評価2</t>
    </r>
    <r>
      <rPr>
        <sz val="11"/>
        <rFont val="ＭＳ Ｐゴシック"/>
        <family val="3"/>
      </rPr>
      <t>,450円)</t>
    </r>
  </si>
  <si>
    <t>カ(もも)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</si>
</sst>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$-411]ge\.m\.d;@"/>
    <numFmt numFmtId="178" formatCode="[$-411]ge\.mm\.dd"/>
    <numFmt numFmtId="179" formatCode="#,##0.0"/>
    <numFmt numFmtId="180" formatCode="[$-411]ge\.mm\.dd;@"/>
    <numFmt numFmtId="181" formatCode="mmm\-yyyy"/>
    <numFmt numFmtId="182" formatCode="0_);[Red]\(0\)"/>
    <numFmt numFmtId="183" formatCode="0_ "/>
    <numFmt numFmtId="184" formatCode="#,##0_ "/>
    <numFmt numFmtId="185" formatCode="&quot;\&quot;#,##0_);[Red]\(&quot;\&quot;#,##0\)"/>
    <numFmt numFmtId="186" formatCode="#,##0_ ;[Red]\-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 "/>
    <numFmt numFmtId="192" formatCode="#,##0.0_);[Red]\(#,##0.0\)"/>
    <numFmt numFmtId="193" formatCode="0.0%"/>
    <numFmt numFmtId="194" formatCode="#,##0_);[Red]\(#,##0\)"/>
    <numFmt numFmtId="195" formatCode="0.0_);[Red]\(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79" fontId="3" fillId="0" borderId="2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0" fillId="0" borderId="0" xfId="17" applyAlignment="1">
      <alignment vertical="center"/>
    </xf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91" fontId="7" fillId="0" borderId="2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wrapText="1"/>
    </xf>
    <xf numFmtId="193" fontId="7" fillId="0" borderId="18" xfId="0" applyNumberFormat="1" applyFont="1" applyBorder="1" applyAlignment="1">
      <alignment horizontal="right" vertical="center" indent="1"/>
    </xf>
    <xf numFmtId="193" fontId="7" fillId="0" borderId="19" xfId="0" applyNumberFormat="1" applyFont="1" applyBorder="1" applyAlignment="1">
      <alignment horizontal="right" vertical="center" indent="1"/>
    </xf>
    <xf numFmtId="0" fontId="0" fillId="0" borderId="0" xfId="0" applyAlignment="1">
      <alignment vertical="center" shrinkToFit="1"/>
    </xf>
    <xf numFmtId="38" fontId="0" fillId="0" borderId="0" xfId="17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94" fontId="7" fillId="0" borderId="12" xfId="17" applyNumberFormat="1" applyFont="1" applyBorder="1" applyAlignment="1">
      <alignment vertical="center"/>
    </xf>
    <xf numFmtId="194" fontId="7" fillId="0" borderId="3" xfId="17" applyNumberFormat="1" applyFont="1" applyBorder="1" applyAlignment="1">
      <alignment vertical="center"/>
    </xf>
    <xf numFmtId="194" fontId="7" fillId="0" borderId="2" xfId="17" applyNumberFormat="1" applyFont="1" applyBorder="1" applyAlignment="1">
      <alignment vertical="center"/>
    </xf>
    <xf numFmtId="194" fontId="7" fillId="0" borderId="1" xfId="17" applyNumberFormat="1" applyFont="1" applyBorder="1" applyAlignment="1">
      <alignment vertical="center"/>
    </xf>
    <xf numFmtId="194" fontId="7" fillId="0" borderId="4" xfId="17" applyNumberFormat="1" applyFont="1" applyBorder="1" applyAlignment="1">
      <alignment vertical="center"/>
    </xf>
    <xf numFmtId="194" fontId="7" fillId="0" borderId="5" xfId="0" applyNumberFormat="1" applyFont="1" applyBorder="1" applyAlignment="1">
      <alignment vertical="center"/>
    </xf>
    <xf numFmtId="194" fontId="7" fillId="0" borderId="4" xfId="0" applyNumberFormat="1" applyFont="1" applyBorder="1" applyAlignment="1">
      <alignment vertical="center"/>
    </xf>
    <xf numFmtId="194" fontId="7" fillId="0" borderId="2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195" fontId="8" fillId="0" borderId="0" xfId="0" applyNumberFormat="1" applyFont="1" applyAlignment="1">
      <alignment vertical="center"/>
    </xf>
    <xf numFmtId="195" fontId="0" fillId="0" borderId="0" xfId="0" applyNumberFormat="1" applyAlignment="1">
      <alignment vertical="center"/>
    </xf>
    <xf numFmtId="195" fontId="7" fillId="0" borderId="12" xfId="0" applyNumberFormat="1" applyFont="1" applyBorder="1" applyAlignment="1">
      <alignment horizontal="center" vertical="center"/>
    </xf>
    <xf numFmtId="195" fontId="7" fillId="0" borderId="3" xfId="0" applyNumberFormat="1" applyFont="1" applyBorder="1" applyAlignment="1">
      <alignment horizontal="center" vertical="center"/>
    </xf>
    <xf numFmtId="195" fontId="7" fillId="0" borderId="2" xfId="0" applyNumberFormat="1" applyFont="1" applyBorder="1" applyAlignment="1">
      <alignment horizontal="center" vertical="center"/>
    </xf>
    <xf numFmtId="195" fontId="7" fillId="0" borderId="5" xfId="0" applyNumberFormat="1" applyFont="1" applyBorder="1" applyAlignment="1">
      <alignment horizontal="center" vertical="center"/>
    </xf>
    <xf numFmtId="195" fontId="7" fillId="0" borderId="1" xfId="0" applyNumberFormat="1" applyFont="1" applyBorder="1" applyAlignment="1">
      <alignment horizontal="center" vertical="center"/>
    </xf>
    <xf numFmtId="195" fontId="7" fillId="0" borderId="4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95" fontId="0" fillId="0" borderId="27" xfId="0" applyNumberFormat="1" applyFont="1" applyBorder="1" applyAlignment="1">
      <alignment horizontal="center" vertical="center"/>
    </xf>
    <xf numFmtId="195" fontId="0" fillId="0" borderId="5" xfId="0" applyNumberFormat="1" applyFont="1" applyBorder="1" applyAlignment="1">
      <alignment horizontal="center" vertical="center"/>
    </xf>
    <xf numFmtId="38" fontId="0" fillId="0" borderId="27" xfId="17" applyFont="1" applyBorder="1" applyAlignment="1">
      <alignment horizontal="center" vertical="center"/>
    </xf>
    <xf numFmtId="38" fontId="0" fillId="0" borderId="5" xfId="17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11"/>
  </sheetPr>
  <dimension ref="A1:Z32"/>
  <sheetViews>
    <sheetView tabSelected="1" zoomScale="70" zoomScaleNormal="70" zoomScaleSheetLayoutView="55" workbookViewId="0" topLeftCell="A5">
      <selection activeCell="A16" sqref="A16"/>
    </sheetView>
  </sheetViews>
  <sheetFormatPr defaultColWidth="9.00390625" defaultRowHeight="30" customHeight="1"/>
  <cols>
    <col min="1" max="1" width="3.25390625" style="0" customWidth="1"/>
    <col min="2" max="2" width="3.625" style="0" customWidth="1"/>
    <col min="3" max="3" width="8.625" style="0" customWidth="1"/>
    <col min="4" max="4" width="13.625" style="52" customWidth="1"/>
    <col min="5" max="6" width="11.625" style="0" customWidth="1"/>
    <col min="7" max="7" width="9.125" style="0" customWidth="1"/>
    <col min="8" max="9" width="5.625" style="0" customWidth="1"/>
    <col min="10" max="10" width="4.625" style="0" customWidth="1"/>
    <col min="11" max="11" width="8.625" style="0" customWidth="1"/>
    <col min="12" max="14" width="11.125" style="0" customWidth="1"/>
    <col min="15" max="15" width="5.625" style="0" customWidth="1"/>
    <col min="16" max="17" width="3.125" style="0" customWidth="1"/>
    <col min="18" max="18" width="5.375" style="0" customWidth="1"/>
    <col min="19" max="19" width="5.625" style="0" customWidth="1"/>
    <col min="20" max="20" width="5.625" style="92" customWidth="1"/>
    <col min="21" max="21" width="5.375" style="0" customWidth="1"/>
    <col min="22" max="22" width="8.375" style="14" customWidth="1"/>
    <col min="23" max="23" width="11.625" style="14" customWidth="1"/>
    <col min="24" max="24" width="10.625" style="0" customWidth="1"/>
    <col min="25" max="25" width="8.625" style="0" customWidth="1"/>
    <col min="26" max="26" width="10.375" style="73" customWidth="1"/>
  </cols>
  <sheetData>
    <row r="1" spans="1:26" ht="30" customHeight="1">
      <c r="A1" s="15"/>
      <c r="B1" s="15"/>
      <c r="C1" s="15"/>
      <c r="E1" s="15"/>
      <c r="F1" s="107" t="s">
        <v>103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91"/>
      <c r="U1" s="15"/>
      <c r="V1" s="15"/>
      <c r="W1" s="15"/>
      <c r="X1" s="23" t="s">
        <v>47</v>
      </c>
      <c r="Y1" s="15"/>
      <c r="Z1" s="51"/>
    </row>
    <row r="2" spans="1:26" ht="30" customHeight="1" thickBot="1">
      <c r="A2" s="1"/>
      <c r="B2" s="1"/>
      <c r="C2" s="1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U2" s="24"/>
      <c r="V2" s="24"/>
      <c r="X2" s="25" t="s">
        <v>5</v>
      </c>
      <c r="Y2" s="24"/>
      <c r="Z2" s="53"/>
    </row>
    <row r="3" spans="1:26" ht="30" customHeight="1">
      <c r="A3" s="133" t="s">
        <v>18</v>
      </c>
      <c r="B3" s="100" t="s">
        <v>19</v>
      </c>
      <c r="C3" s="111" t="s">
        <v>48</v>
      </c>
      <c r="D3" s="115" t="s">
        <v>102</v>
      </c>
      <c r="E3" s="111" t="s">
        <v>6</v>
      </c>
      <c r="F3" s="111" t="s">
        <v>30</v>
      </c>
      <c r="G3" s="111" t="s">
        <v>31</v>
      </c>
      <c r="H3" s="113" t="s">
        <v>97</v>
      </c>
      <c r="I3" s="113" t="s">
        <v>98</v>
      </c>
      <c r="J3" s="111" t="s">
        <v>20</v>
      </c>
      <c r="K3" s="111" t="s">
        <v>37</v>
      </c>
      <c r="L3" s="122" t="s">
        <v>0</v>
      </c>
      <c r="M3" s="123"/>
      <c r="N3" s="124"/>
      <c r="O3" s="113" t="s">
        <v>104</v>
      </c>
      <c r="P3" s="117" t="s">
        <v>23</v>
      </c>
      <c r="Q3" s="118"/>
      <c r="R3" s="111" t="s">
        <v>39</v>
      </c>
      <c r="S3" s="127" t="s">
        <v>2</v>
      </c>
      <c r="T3" s="129" t="s">
        <v>7</v>
      </c>
      <c r="U3" s="111" t="s">
        <v>8</v>
      </c>
      <c r="V3" s="131" t="s">
        <v>24</v>
      </c>
      <c r="W3" s="131" t="s">
        <v>25</v>
      </c>
      <c r="X3" s="111" t="s">
        <v>26</v>
      </c>
      <c r="Y3" s="111" t="s">
        <v>1</v>
      </c>
      <c r="Z3" s="125" t="s">
        <v>27</v>
      </c>
    </row>
    <row r="4" spans="1:26" ht="30" customHeight="1" thickBot="1">
      <c r="A4" s="99"/>
      <c r="B4" s="101"/>
      <c r="C4" s="102"/>
      <c r="D4" s="116"/>
      <c r="E4" s="112"/>
      <c r="F4" s="112"/>
      <c r="G4" s="112"/>
      <c r="H4" s="121"/>
      <c r="I4" s="121"/>
      <c r="J4" s="112"/>
      <c r="K4" s="112"/>
      <c r="L4" s="43" t="s">
        <v>21</v>
      </c>
      <c r="M4" s="43" t="s">
        <v>22</v>
      </c>
      <c r="N4" s="43" t="s">
        <v>33</v>
      </c>
      <c r="O4" s="114"/>
      <c r="P4" s="119"/>
      <c r="Q4" s="120"/>
      <c r="R4" s="112"/>
      <c r="S4" s="128"/>
      <c r="T4" s="130"/>
      <c r="U4" s="112"/>
      <c r="V4" s="132"/>
      <c r="W4" s="132"/>
      <c r="X4" s="112"/>
      <c r="Y4" s="112"/>
      <c r="Z4" s="126"/>
    </row>
    <row r="5" spans="1:26" ht="30" customHeight="1">
      <c r="A5" s="103">
        <v>1</v>
      </c>
      <c r="B5" s="42">
        <v>1</v>
      </c>
      <c r="C5" s="42"/>
      <c r="D5" s="54"/>
      <c r="E5" s="55" t="s">
        <v>49</v>
      </c>
      <c r="F5" s="56"/>
      <c r="G5" s="57">
        <v>38970</v>
      </c>
      <c r="H5" s="58">
        <f>DATEDIF(G5,"2009/5/15","m")+ROUNDDOWN(DATEDIF(G5,"2009/5/15","md")/30.5,1)</f>
        <v>32.1</v>
      </c>
      <c r="I5" s="9">
        <v>22</v>
      </c>
      <c r="J5" s="55" t="s">
        <v>38</v>
      </c>
      <c r="K5" s="55" t="s">
        <v>50</v>
      </c>
      <c r="L5" s="55" t="s">
        <v>51</v>
      </c>
      <c r="M5" s="55" t="s">
        <v>52</v>
      </c>
      <c r="N5" s="76" t="s">
        <v>40</v>
      </c>
      <c r="O5" s="106">
        <v>512</v>
      </c>
      <c r="P5" s="59" t="s">
        <v>107</v>
      </c>
      <c r="Q5" s="60">
        <v>5</v>
      </c>
      <c r="R5" s="61">
        <v>8</v>
      </c>
      <c r="S5" s="61">
        <v>54</v>
      </c>
      <c r="T5" s="93">
        <v>8</v>
      </c>
      <c r="U5" s="61">
        <v>3</v>
      </c>
      <c r="V5" s="80">
        <v>2139</v>
      </c>
      <c r="W5" s="80">
        <f>IF(V5="","",O5*V5)</f>
        <v>1095168</v>
      </c>
      <c r="X5" s="42"/>
      <c r="Y5" s="42"/>
      <c r="Z5" s="78"/>
    </row>
    <row r="6" spans="1:26" ht="30" customHeight="1">
      <c r="A6" s="104">
        <v>2</v>
      </c>
      <c r="B6" s="4">
        <v>2</v>
      </c>
      <c r="C6" s="5"/>
      <c r="D6" s="62"/>
      <c r="E6" s="64" t="s">
        <v>53</v>
      </c>
      <c r="F6" s="65"/>
      <c r="G6" s="66">
        <v>38970</v>
      </c>
      <c r="H6" s="9">
        <f aca="true" t="shared" si="0" ref="H6:H24">DATEDIF(G6,"2009/5/15","m")+ROUNDDOWN(DATEDIF(G6,"2009/5/15","md")/30.5,1)</f>
        <v>32.1</v>
      </c>
      <c r="I6" s="9">
        <v>22</v>
      </c>
      <c r="J6" s="64" t="s">
        <v>38</v>
      </c>
      <c r="K6" s="64" t="s">
        <v>36</v>
      </c>
      <c r="L6" s="64" t="s">
        <v>17</v>
      </c>
      <c r="M6" s="64" t="s">
        <v>10</v>
      </c>
      <c r="N6" s="64" t="s">
        <v>14</v>
      </c>
      <c r="O6" s="11">
        <v>547</v>
      </c>
      <c r="P6" s="67" t="s">
        <v>107</v>
      </c>
      <c r="Q6" s="68">
        <v>5</v>
      </c>
      <c r="R6" s="16">
        <v>9</v>
      </c>
      <c r="S6" s="16">
        <v>64</v>
      </c>
      <c r="T6" s="94">
        <v>8.3</v>
      </c>
      <c r="U6" s="16">
        <v>4</v>
      </c>
      <c r="V6" s="81">
        <v>1979</v>
      </c>
      <c r="W6" s="81">
        <f aca="true" t="shared" si="1" ref="W6:W24">IF(V6="","",O6*V6)</f>
        <v>1082513</v>
      </c>
      <c r="X6" s="5"/>
      <c r="Y6" s="5"/>
      <c r="Z6" s="90"/>
    </row>
    <row r="7" spans="1:26" ht="30" customHeight="1">
      <c r="A7" s="104">
        <v>3</v>
      </c>
      <c r="B7" s="4">
        <v>3</v>
      </c>
      <c r="C7" s="4"/>
      <c r="D7" s="62"/>
      <c r="E7" s="10" t="s">
        <v>54</v>
      </c>
      <c r="F7" s="26"/>
      <c r="G7" s="27">
        <v>38972</v>
      </c>
      <c r="H7" s="9">
        <f t="shared" si="0"/>
        <v>32</v>
      </c>
      <c r="I7" s="9">
        <v>22.3</v>
      </c>
      <c r="J7" s="10" t="s">
        <v>38</v>
      </c>
      <c r="K7" s="10" t="s">
        <v>35</v>
      </c>
      <c r="L7" s="10" t="s">
        <v>13</v>
      </c>
      <c r="M7" s="10" t="s">
        <v>32</v>
      </c>
      <c r="N7" s="10" t="s">
        <v>14</v>
      </c>
      <c r="O7" s="16">
        <v>553</v>
      </c>
      <c r="P7" s="67" t="s">
        <v>107</v>
      </c>
      <c r="Q7" s="68">
        <v>5</v>
      </c>
      <c r="R7" s="11">
        <v>9</v>
      </c>
      <c r="S7" s="16">
        <v>60</v>
      </c>
      <c r="T7" s="97">
        <v>9</v>
      </c>
      <c r="U7" s="11">
        <v>4</v>
      </c>
      <c r="V7" s="83">
        <v>1862</v>
      </c>
      <c r="W7" s="83">
        <f t="shared" si="1"/>
        <v>1029686</v>
      </c>
      <c r="X7" s="4"/>
      <c r="Y7" s="4"/>
      <c r="Z7" s="88"/>
    </row>
    <row r="8" spans="1:26" ht="30" customHeight="1">
      <c r="A8" s="104">
        <v>4</v>
      </c>
      <c r="B8" s="4">
        <v>4</v>
      </c>
      <c r="C8" s="4"/>
      <c r="D8" s="69"/>
      <c r="E8" s="10" t="s">
        <v>55</v>
      </c>
      <c r="F8" s="26"/>
      <c r="G8" s="27">
        <v>38974</v>
      </c>
      <c r="H8" s="9">
        <f t="shared" si="0"/>
        <v>32</v>
      </c>
      <c r="I8" s="9">
        <v>22.1</v>
      </c>
      <c r="J8" s="10" t="s">
        <v>38</v>
      </c>
      <c r="K8" s="10" t="s">
        <v>35</v>
      </c>
      <c r="L8" s="10" t="s">
        <v>9</v>
      </c>
      <c r="M8" s="10" t="s">
        <v>10</v>
      </c>
      <c r="N8" s="10" t="s">
        <v>44</v>
      </c>
      <c r="O8" s="11">
        <v>585</v>
      </c>
      <c r="P8" s="67" t="s">
        <v>107</v>
      </c>
      <c r="Q8" s="68">
        <v>5</v>
      </c>
      <c r="R8" s="11">
        <v>8</v>
      </c>
      <c r="S8" s="16">
        <v>73</v>
      </c>
      <c r="T8" s="97">
        <v>9.8</v>
      </c>
      <c r="U8" s="11">
        <v>3</v>
      </c>
      <c r="V8" s="83">
        <v>2086</v>
      </c>
      <c r="W8" s="83">
        <f t="shared" si="1"/>
        <v>1220310</v>
      </c>
      <c r="X8" s="4"/>
      <c r="Y8" s="4"/>
      <c r="Z8" s="88"/>
    </row>
    <row r="9" spans="1:26" ht="30" customHeight="1">
      <c r="A9" s="104">
        <v>5</v>
      </c>
      <c r="B9" s="4">
        <v>5</v>
      </c>
      <c r="C9" s="4"/>
      <c r="D9" s="62"/>
      <c r="E9" s="10" t="s">
        <v>56</v>
      </c>
      <c r="F9" s="10"/>
      <c r="G9" s="27">
        <v>38976</v>
      </c>
      <c r="H9" s="9">
        <f t="shared" si="0"/>
        <v>31.9</v>
      </c>
      <c r="I9" s="9">
        <v>22</v>
      </c>
      <c r="J9" s="10" t="s">
        <v>38</v>
      </c>
      <c r="K9" s="10" t="s">
        <v>57</v>
      </c>
      <c r="L9" s="10" t="s">
        <v>11</v>
      </c>
      <c r="M9" s="10" t="s">
        <v>16</v>
      </c>
      <c r="N9" s="10" t="s">
        <v>58</v>
      </c>
      <c r="O9" s="11">
        <v>516</v>
      </c>
      <c r="P9" s="67" t="s">
        <v>107</v>
      </c>
      <c r="Q9" s="68">
        <v>4</v>
      </c>
      <c r="R9" s="11">
        <v>8</v>
      </c>
      <c r="S9" s="16">
        <v>62</v>
      </c>
      <c r="T9" s="97">
        <v>8</v>
      </c>
      <c r="U9" s="11">
        <v>4</v>
      </c>
      <c r="V9" s="83">
        <v>1986</v>
      </c>
      <c r="W9" s="83">
        <f t="shared" si="1"/>
        <v>1024776</v>
      </c>
      <c r="X9" s="70"/>
      <c r="Y9" s="4"/>
      <c r="Z9" s="88"/>
    </row>
    <row r="10" spans="1:26" ht="30" customHeight="1">
      <c r="A10" s="104">
        <v>6</v>
      </c>
      <c r="B10" s="4">
        <v>6</v>
      </c>
      <c r="C10" s="4" t="s">
        <v>59</v>
      </c>
      <c r="D10" s="62" t="s">
        <v>42</v>
      </c>
      <c r="E10" s="10" t="s">
        <v>60</v>
      </c>
      <c r="F10" s="26" t="s">
        <v>61</v>
      </c>
      <c r="G10" s="27">
        <v>39007</v>
      </c>
      <c r="H10" s="9">
        <f t="shared" si="0"/>
        <v>30.9</v>
      </c>
      <c r="I10" s="9">
        <v>22.3</v>
      </c>
      <c r="J10" s="10" t="s">
        <v>38</v>
      </c>
      <c r="K10" s="10" t="s">
        <v>35</v>
      </c>
      <c r="L10" s="10" t="s">
        <v>62</v>
      </c>
      <c r="M10" s="10" t="s">
        <v>10</v>
      </c>
      <c r="N10" s="10" t="s">
        <v>32</v>
      </c>
      <c r="O10" s="11">
        <v>554</v>
      </c>
      <c r="P10" s="67" t="s">
        <v>107</v>
      </c>
      <c r="Q10" s="68">
        <v>5</v>
      </c>
      <c r="R10" s="11">
        <v>9</v>
      </c>
      <c r="S10" s="16">
        <v>67</v>
      </c>
      <c r="T10" s="97">
        <v>9</v>
      </c>
      <c r="U10" s="11">
        <v>4</v>
      </c>
      <c r="V10" s="83">
        <v>2329</v>
      </c>
      <c r="W10" s="83">
        <f t="shared" si="1"/>
        <v>1290266</v>
      </c>
      <c r="X10" s="70" t="s">
        <v>115</v>
      </c>
      <c r="Y10" s="4"/>
      <c r="Z10" s="88"/>
    </row>
    <row r="11" spans="1:26" ht="30" customHeight="1">
      <c r="A11" s="104">
        <v>7</v>
      </c>
      <c r="B11" s="4">
        <v>7</v>
      </c>
      <c r="C11" s="4"/>
      <c r="D11" s="62"/>
      <c r="E11" s="10" t="s">
        <v>63</v>
      </c>
      <c r="F11" s="26"/>
      <c r="G11" s="27">
        <v>39012</v>
      </c>
      <c r="H11" s="9">
        <f t="shared" si="0"/>
        <v>30.7</v>
      </c>
      <c r="I11" s="9">
        <v>22</v>
      </c>
      <c r="J11" s="10" t="s">
        <v>38</v>
      </c>
      <c r="K11" s="10" t="s">
        <v>36</v>
      </c>
      <c r="L11" s="10" t="s">
        <v>15</v>
      </c>
      <c r="M11" s="10" t="s">
        <v>29</v>
      </c>
      <c r="N11" s="10" t="s">
        <v>64</v>
      </c>
      <c r="O11" s="11">
        <v>570</v>
      </c>
      <c r="P11" s="67" t="s">
        <v>107</v>
      </c>
      <c r="Q11" s="68">
        <v>3</v>
      </c>
      <c r="R11" s="11">
        <v>5</v>
      </c>
      <c r="S11" s="16">
        <v>57</v>
      </c>
      <c r="T11" s="97">
        <v>8.3</v>
      </c>
      <c r="U11" s="11">
        <v>4</v>
      </c>
      <c r="V11" s="83">
        <v>1529</v>
      </c>
      <c r="W11" s="83">
        <f t="shared" si="1"/>
        <v>871530</v>
      </c>
      <c r="X11" s="47"/>
      <c r="Y11" s="4"/>
      <c r="Z11" s="88"/>
    </row>
    <row r="12" spans="1:26" ht="30" customHeight="1">
      <c r="A12" s="104">
        <v>8</v>
      </c>
      <c r="B12" s="4">
        <v>8</v>
      </c>
      <c r="C12" s="4"/>
      <c r="D12" s="62"/>
      <c r="E12" s="10" t="s">
        <v>65</v>
      </c>
      <c r="F12" s="26"/>
      <c r="G12" s="27">
        <v>39014</v>
      </c>
      <c r="H12" s="9">
        <f t="shared" si="0"/>
        <v>30.6</v>
      </c>
      <c r="I12" s="9">
        <v>30.6</v>
      </c>
      <c r="J12" s="10" t="s">
        <v>28</v>
      </c>
      <c r="K12" s="10" t="s">
        <v>41</v>
      </c>
      <c r="L12" s="10" t="s">
        <v>66</v>
      </c>
      <c r="M12" s="10" t="s">
        <v>12</v>
      </c>
      <c r="N12" s="10" t="s">
        <v>32</v>
      </c>
      <c r="O12" s="11">
        <v>500</v>
      </c>
      <c r="P12" s="67" t="s">
        <v>107</v>
      </c>
      <c r="Q12" s="68">
        <v>5</v>
      </c>
      <c r="R12" s="11">
        <v>9</v>
      </c>
      <c r="S12" s="16">
        <v>60</v>
      </c>
      <c r="T12" s="97">
        <v>9</v>
      </c>
      <c r="U12" s="11">
        <v>5</v>
      </c>
      <c r="V12" s="83">
        <v>2588</v>
      </c>
      <c r="W12" s="83">
        <f t="shared" si="1"/>
        <v>1294000</v>
      </c>
      <c r="X12" s="4"/>
      <c r="Y12" s="4" t="s">
        <v>116</v>
      </c>
      <c r="Z12" s="88"/>
    </row>
    <row r="13" spans="1:26" ht="30" customHeight="1">
      <c r="A13" s="104">
        <v>9</v>
      </c>
      <c r="B13" s="4">
        <v>9</v>
      </c>
      <c r="C13" s="4"/>
      <c r="D13" s="62"/>
      <c r="E13" s="10" t="s">
        <v>67</v>
      </c>
      <c r="F13" s="26"/>
      <c r="G13" s="27">
        <v>39020</v>
      </c>
      <c r="H13" s="9">
        <f t="shared" si="0"/>
        <v>30.4</v>
      </c>
      <c r="I13" s="9">
        <v>20.2</v>
      </c>
      <c r="J13" s="10" t="s">
        <v>38</v>
      </c>
      <c r="K13" s="10" t="s">
        <v>57</v>
      </c>
      <c r="L13" s="10" t="s">
        <v>62</v>
      </c>
      <c r="M13" s="10" t="s">
        <v>32</v>
      </c>
      <c r="N13" s="10" t="s">
        <v>29</v>
      </c>
      <c r="O13" s="11">
        <v>496</v>
      </c>
      <c r="P13" s="67" t="s">
        <v>107</v>
      </c>
      <c r="Q13" s="68">
        <v>4</v>
      </c>
      <c r="R13" s="11">
        <v>6</v>
      </c>
      <c r="S13" s="16">
        <v>56</v>
      </c>
      <c r="T13" s="97">
        <v>8.1</v>
      </c>
      <c r="U13" s="11">
        <v>3</v>
      </c>
      <c r="V13" s="83">
        <v>1838</v>
      </c>
      <c r="W13" s="83">
        <f t="shared" si="1"/>
        <v>911648</v>
      </c>
      <c r="X13" s="47"/>
      <c r="Y13" s="4"/>
      <c r="Z13" s="88"/>
    </row>
    <row r="14" spans="1:26" ht="30" customHeight="1">
      <c r="A14" s="104">
        <v>10</v>
      </c>
      <c r="B14" s="4">
        <v>10</v>
      </c>
      <c r="C14" s="6"/>
      <c r="D14" s="69"/>
      <c r="E14" s="28" t="s">
        <v>69</v>
      </c>
      <c r="F14" s="29"/>
      <c r="G14" s="30">
        <v>39025</v>
      </c>
      <c r="H14" s="9">
        <f t="shared" si="0"/>
        <v>30.3</v>
      </c>
      <c r="I14" s="9">
        <v>30.3</v>
      </c>
      <c r="J14" s="28" t="s">
        <v>38</v>
      </c>
      <c r="K14" s="28" t="s">
        <v>41</v>
      </c>
      <c r="L14" s="28" t="s">
        <v>70</v>
      </c>
      <c r="M14" s="28" t="s">
        <v>32</v>
      </c>
      <c r="N14" s="28" t="s">
        <v>14</v>
      </c>
      <c r="O14" s="11">
        <v>509</v>
      </c>
      <c r="P14" s="67" t="s">
        <v>107</v>
      </c>
      <c r="Q14" s="68">
        <v>4</v>
      </c>
      <c r="R14" s="12">
        <v>7</v>
      </c>
      <c r="S14" s="16">
        <v>60</v>
      </c>
      <c r="T14" s="98">
        <v>8</v>
      </c>
      <c r="U14" s="12">
        <v>4</v>
      </c>
      <c r="V14" s="84">
        <v>1989</v>
      </c>
      <c r="W14" s="84">
        <f t="shared" si="1"/>
        <v>1012401</v>
      </c>
      <c r="X14" s="6"/>
      <c r="Y14" s="6"/>
      <c r="Z14" s="79"/>
    </row>
    <row r="15" spans="1:26" ht="30" customHeight="1">
      <c r="A15" s="104">
        <v>11</v>
      </c>
      <c r="B15" s="4">
        <v>11</v>
      </c>
      <c r="C15" s="4" t="s">
        <v>68</v>
      </c>
      <c r="D15" s="62" t="s">
        <v>71</v>
      </c>
      <c r="E15" s="10" t="s">
        <v>72</v>
      </c>
      <c r="F15" s="26" t="s">
        <v>73</v>
      </c>
      <c r="G15" s="27">
        <v>39025</v>
      </c>
      <c r="H15" s="9">
        <f t="shared" si="0"/>
        <v>30.3</v>
      </c>
      <c r="I15" s="9">
        <v>21.4</v>
      </c>
      <c r="J15" s="10" t="s">
        <v>38</v>
      </c>
      <c r="K15" s="10" t="s">
        <v>43</v>
      </c>
      <c r="L15" s="10" t="s">
        <v>11</v>
      </c>
      <c r="M15" s="10" t="s">
        <v>29</v>
      </c>
      <c r="N15" s="10" t="s">
        <v>74</v>
      </c>
      <c r="O15" s="12">
        <v>560</v>
      </c>
      <c r="P15" s="67" t="s">
        <v>107</v>
      </c>
      <c r="Q15" s="68">
        <v>5</v>
      </c>
      <c r="R15" s="11">
        <v>10</v>
      </c>
      <c r="S15" s="16">
        <v>60</v>
      </c>
      <c r="T15" s="97">
        <v>8.7</v>
      </c>
      <c r="U15" s="11">
        <v>4</v>
      </c>
      <c r="V15" s="83">
        <v>2339</v>
      </c>
      <c r="W15" s="83">
        <f t="shared" si="1"/>
        <v>1309840</v>
      </c>
      <c r="X15" s="4" t="s">
        <v>115</v>
      </c>
      <c r="Y15" s="4"/>
      <c r="Z15" s="88"/>
    </row>
    <row r="16" spans="1:26" ht="30" customHeight="1">
      <c r="A16" s="104">
        <v>12</v>
      </c>
      <c r="B16" s="4">
        <v>12</v>
      </c>
      <c r="C16" s="4"/>
      <c r="D16" s="62"/>
      <c r="E16" s="10" t="s">
        <v>99</v>
      </c>
      <c r="F16" s="26"/>
      <c r="G16" s="27">
        <v>39026</v>
      </c>
      <c r="H16" s="9">
        <f t="shared" si="0"/>
        <v>30.3</v>
      </c>
      <c r="I16" s="9">
        <v>20.8</v>
      </c>
      <c r="J16" s="10" t="s">
        <v>38</v>
      </c>
      <c r="K16" s="10" t="s">
        <v>100</v>
      </c>
      <c r="L16" s="10" t="s">
        <v>17</v>
      </c>
      <c r="M16" s="10" t="s">
        <v>29</v>
      </c>
      <c r="N16" s="10" t="s">
        <v>101</v>
      </c>
      <c r="O16" s="11">
        <v>566</v>
      </c>
      <c r="P16" s="67" t="s">
        <v>107</v>
      </c>
      <c r="Q16" s="68">
        <v>5</v>
      </c>
      <c r="R16" s="11">
        <v>10</v>
      </c>
      <c r="S16" s="16">
        <v>70</v>
      </c>
      <c r="T16" s="97">
        <v>9.3</v>
      </c>
      <c r="U16" s="11">
        <v>4</v>
      </c>
      <c r="V16" s="83">
        <v>1975</v>
      </c>
      <c r="W16" s="83">
        <f t="shared" si="1"/>
        <v>1117850</v>
      </c>
      <c r="X16" s="10" t="s">
        <v>118</v>
      </c>
      <c r="Y16" s="62" t="s">
        <v>117</v>
      </c>
      <c r="Z16" s="88"/>
    </row>
    <row r="17" spans="1:26" ht="30" customHeight="1">
      <c r="A17" s="104">
        <v>13</v>
      </c>
      <c r="B17" s="4">
        <v>13</v>
      </c>
      <c r="C17" s="4" t="s">
        <v>75</v>
      </c>
      <c r="D17" s="62" t="s">
        <v>76</v>
      </c>
      <c r="E17" s="10" t="s">
        <v>77</v>
      </c>
      <c r="F17" s="26" t="s">
        <v>78</v>
      </c>
      <c r="G17" s="27">
        <v>39027</v>
      </c>
      <c r="H17" s="9">
        <f t="shared" si="0"/>
        <v>30.2</v>
      </c>
      <c r="I17" s="9">
        <v>20.2</v>
      </c>
      <c r="J17" s="10" t="s">
        <v>38</v>
      </c>
      <c r="K17" s="10" t="s">
        <v>35</v>
      </c>
      <c r="L17" s="10" t="s">
        <v>9</v>
      </c>
      <c r="M17" s="10" t="s">
        <v>10</v>
      </c>
      <c r="N17" s="10" t="s">
        <v>32</v>
      </c>
      <c r="O17" s="11">
        <v>481</v>
      </c>
      <c r="P17" s="67" t="s">
        <v>107</v>
      </c>
      <c r="Q17" s="68">
        <v>5</v>
      </c>
      <c r="R17" s="11">
        <v>10</v>
      </c>
      <c r="S17" s="16">
        <v>60</v>
      </c>
      <c r="T17" s="97">
        <v>8.5</v>
      </c>
      <c r="U17" s="11">
        <v>4</v>
      </c>
      <c r="V17" s="83">
        <v>2452</v>
      </c>
      <c r="W17" s="83">
        <f t="shared" si="1"/>
        <v>1179412</v>
      </c>
      <c r="X17" s="4" t="s">
        <v>114</v>
      </c>
      <c r="Y17" s="4"/>
      <c r="Z17" s="88"/>
    </row>
    <row r="18" spans="1:26" ht="30" customHeight="1">
      <c r="A18" s="104">
        <v>14</v>
      </c>
      <c r="B18" s="4">
        <v>14</v>
      </c>
      <c r="C18" s="4"/>
      <c r="D18" s="62"/>
      <c r="E18" s="10" t="s">
        <v>79</v>
      </c>
      <c r="F18" s="26"/>
      <c r="G18" s="27">
        <v>39033</v>
      </c>
      <c r="H18" s="9">
        <f t="shared" si="0"/>
        <v>30</v>
      </c>
      <c r="I18" s="9">
        <v>21.3</v>
      </c>
      <c r="J18" s="10" t="s">
        <v>38</v>
      </c>
      <c r="K18" s="10" t="s">
        <v>35</v>
      </c>
      <c r="L18" s="10" t="s">
        <v>17</v>
      </c>
      <c r="M18" s="10" t="s">
        <v>10</v>
      </c>
      <c r="N18" s="10" t="s">
        <v>44</v>
      </c>
      <c r="O18" s="11">
        <v>474</v>
      </c>
      <c r="P18" s="67" t="s">
        <v>108</v>
      </c>
      <c r="Q18" s="68">
        <v>5</v>
      </c>
      <c r="R18" s="11">
        <v>9</v>
      </c>
      <c r="S18" s="16">
        <v>43</v>
      </c>
      <c r="T18" s="97">
        <v>9.1</v>
      </c>
      <c r="U18" s="11">
        <v>4</v>
      </c>
      <c r="V18" s="83">
        <v>1977</v>
      </c>
      <c r="W18" s="83">
        <f t="shared" si="1"/>
        <v>937098</v>
      </c>
      <c r="X18" s="4"/>
      <c r="Y18" s="4"/>
      <c r="Z18" s="88"/>
    </row>
    <row r="19" spans="1:26" ht="30" customHeight="1">
      <c r="A19" s="104">
        <v>15</v>
      </c>
      <c r="B19" s="4">
        <v>15</v>
      </c>
      <c r="C19" s="4"/>
      <c r="D19" s="62"/>
      <c r="E19" s="10" t="s">
        <v>80</v>
      </c>
      <c r="F19" s="26"/>
      <c r="G19" s="27">
        <v>39035</v>
      </c>
      <c r="H19" s="9">
        <f t="shared" si="0"/>
        <v>30</v>
      </c>
      <c r="I19" s="9">
        <v>20.2</v>
      </c>
      <c r="J19" s="10" t="s">
        <v>28</v>
      </c>
      <c r="K19" s="10" t="s">
        <v>35</v>
      </c>
      <c r="L19" s="10" t="s">
        <v>11</v>
      </c>
      <c r="M19" s="10" t="s">
        <v>10</v>
      </c>
      <c r="N19" s="10" t="s">
        <v>44</v>
      </c>
      <c r="O19" s="11">
        <v>511</v>
      </c>
      <c r="P19" s="67" t="s">
        <v>107</v>
      </c>
      <c r="Q19" s="68">
        <v>4</v>
      </c>
      <c r="R19" s="11">
        <v>7</v>
      </c>
      <c r="S19" s="16">
        <v>71</v>
      </c>
      <c r="T19" s="97">
        <v>8.3</v>
      </c>
      <c r="U19" s="11">
        <v>4</v>
      </c>
      <c r="V19" s="83">
        <v>2011</v>
      </c>
      <c r="W19" s="83">
        <f t="shared" si="1"/>
        <v>1027621</v>
      </c>
      <c r="X19" s="4"/>
      <c r="Y19" s="4" t="s">
        <v>119</v>
      </c>
      <c r="Z19" s="88"/>
    </row>
    <row r="20" spans="1:26" ht="30" customHeight="1">
      <c r="A20" s="104">
        <v>16</v>
      </c>
      <c r="B20" s="4">
        <v>16</v>
      </c>
      <c r="C20" s="4" t="s">
        <v>81</v>
      </c>
      <c r="D20" s="62" t="s">
        <v>82</v>
      </c>
      <c r="E20" s="10" t="s">
        <v>83</v>
      </c>
      <c r="F20" s="26" t="s">
        <v>84</v>
      </c>
      <c r="G20" s="27">
        <v>39054</v>
      </c>
      <c r="H20" s="9">
        <f t="shared" si="0"/>
        <v>29.3</v>
      </c>
      <c r="I20" s="9">
        <v>21.2</v>
      </c>
      <c r="J20" s="10" t="s">
        <v>38</v>
      </c>
      <c r="K20" s="10" t="s">
        <v>35</v>
      </c>
      <c r="L20" s="10" t="s">
        <v>15</v>
      </c>
      <c r="M20" s="10" t="s">
        <v>32</v>
      </c>
      <c r="N20" s="10" t="s">
        <v>14</v>
      </c>
      <c r="O20" s="11">
        <v>539</v>
      </c>
      <c r="P20" s="67" t="s">
        <v>107</v>
      </c>
      <c r="Q20" s="68">
        <v>5</v>
      </c>
      <c r="R20" s="11">
        <v>12</v>
      </c>
      <c r="S20" s="16">
        <v>74</v>
      </c>
      <c r="T20" s="97">
        <v>8.3</v>
      </c>
      <c r="U20" s="11">
        <v>3</v>
      </c>
      <c r="V20" s="83">
        <v>2706</v>
      </c>
      <c r="W20" s="83">
        <f t="shared" si="1"/>
        <v>1458534</v>
      </c>
      <c r="X20" s="4" t="s">
        <v>113</v>
      </c>
      <c r="Y20" s="4"/>
      <c r="Z20" s="88"/>
    </row>
    <row r="21" spans="1:26" ht="30" customHeight="1">
      <c r="A21" s="104">
        <v>17</v>
      </c>
      <c r="B21" s="4">
        <v>17</v>
      </c>
      <c r="C21" s="4"/>
      <c r="D21" s="62"/>
      <c r="E21" s="10" t="s">
        <v>85</v>
      </c>
      <c r="F21" s="26"/>
      <c r="G21" s="27">
        <v>39061</v>
      </c>
      <c r="H21" s="9">
        <f t="shared" si="0"/>
        <v>29.1</v>
      </c>
      <c r="I21" s="9">
        <v>20.1</v>
      </c>
      <c r="J21" s="10" t="s">
        <v>38</v>
      </c>
      <c r="K21" s="10" t="s">
        <v>86</v>
      </c>
      <c r="L21" s="10" t="s">
        <v>11</v>
      </c>
      <c r="M21" s="10" t="s">
        <v>16</v>
      </c>
      <c r="N21" s="10" t="s">
        <v>87</v>
      </c>
      <c r="O21" s="11">
        <v>668</v>
      </c>
      <c r="P21" s="67" t="s">
        <v>107</v>
      </c>
      <c r="Q21" s="68">
        <v>4</v>
      </c>
      <c r="R21" s="11">
        <v>7</v>
      </c>
      <c r="S21" s="16">
        <v>70</v>
      </c>
      <c r="T21" s="97">
        <v>10</v>
      </c>
      <c r="U21" s="11">
        <v>3</v>
      </c>
      <c r="V21" s="83">
        <v>1957</v>
      </c>
      <c r="W21" s="83">
        <f t="shared" si="1"/>
        <v>1307276</v>
      </c>
      <c r="X21" s="4"/>
      <c r="Y21" s="4"/>
      <c r="Z21" s="88"/>
    </row>
    <row r="22" spans="1:26" ht="30" customHeight="1">
      <c r="A22" s="104">
        <v>18</v>
      </c>
      <c r="B22" s="4">
        <v>18</v>
      </c>
      <c r="C22" s="4"/>
      <c r="D22" s="62"/>
      <c r="E22" s="10" t="s">
        <v>88</v>
      </c>
      <c r="F22" s="26"/>
      <c r="G22" s="27">
        <v>39077</v>
      </c>
      <c r="H22" s="9">
        <f t="shared" si="0"/>
        <v>28.6</v>
      </c>
      <c r="I22" s="9">
        <v>20</v>
      </c>
      <c r="J22" s="10" t="s">
        <v>28</v>
      </c>
      <c r="K22" s="10" t="s">
        <v>36</v>
      </c>
      <c r="L22" s="10" t="s">
        <v>89</v>
      </c>
      <c r="M22" s="10" t="s">
        <v>90</v>
      </c>
      <c r="N22" s="10" t="s">
        <v>29</v>
      </c>
      <c r="O22" s="11">
        <v>511</v>
      </c>
      <c r="P22" s="67" t="s">
        <v>107</v>
      </c>
      <c r="Q22" s="68">
        <v>3</v>
      </c>
      <c r="R22" s="11">
        <v>5</v>
      </c>
      <c r="S22" s="16">
        <v>61</v>
      </c>
      <c r="T22" s="97">
        <v>8.3</v>
      </c>
      <c r="U22" s="11">
        <v>4</v>
      </c>
      <c r="V22" s="83">
        <v>1635</v>
      </c>
      <c r="W22" s="83">
        <f t="shared" si="1"/>
        <v>835485</v>
      </c>
      <c r="X22" s="4"/>
      <c r="Y22" s="4"/>
      <c r="Z22" s="88"/>
    </row>
    <row r="23" spans="1:26" ht="30" customHeight="1">
      <c r="A23" s="104">
        <v>19</v>
      </c>
      <c r="B23" s="4">
        <v>19</v>
      </c>
      <c r="C23" s="4"/>
      <c r="D23" s="62"/>
      <c r="E23" s="10" t="s">
        <v>91</v>
      </c>
      <c r="F23" s="26"/>
      <c r="G23" s="27">
        <v>39104</v>
      </c>
      <c r="H23" s="9">
        <f t="shared" si="0"/>
        <v>27.7</v>
      </c>
      <c r="I23" s="9">
        <v>18.6</v>
      </c>
      <c r="J23" s="10" t="s">
        <v>38</v>
      </c>
      <c r="K23" s="10" t="s">
        <v>92</v>
      </c>
      <c r="L23" s="10" t="s">
        <v>93</v>
      </c>
      <c r="M23" s="10" t="s">
        <v>94</v>
      </c>
      <c r="N23" s="10" t="s">
        <v>95</v>
      </c>
      <c r="O23" s="11">
        <v>612</v>
      </c>
      <c r="P23" s="67" t="s">
        <v>107</v>
      </c>
      <c r="Q23" s="68">
        <v>5</v>
      </c>
      <c r="R23" s="11">
        <v>9</v>
      </c>
      <c r="S23" s="16">
        <v>66</v>
      </c>
      <c r="T23" s="97">
        <v>8.5</v>
      </c>
      <c r="U23" s="11">
        <v>4</v>
      </c>
      <c r="V23" s="83">
        <v>2080</v>
      </c>
      <c r="W23" s="83">
        <f t="shared" si="1"/>
        <v>1272960</v>
      </c>
      <c r="X23" s="4"/>
      <c r="Y23" s="4"/>
      <c r="Z23" s="88"/>
    </row>
    <row r="24" spans="1:26" ht="30" customHeight="1" thickBot="1">
      <c r="A24" s="105">
        <v>20</v>
      </c>
      <c r="B24" s="19">
        <v>20</v>
      </c>
      <c r="C24" s="19"/>
      <c r="D24" s="63"/>
      <c r="E24" s="31" t="s">
        <v>96</v>
      </c>
      <c r="F24" s="32"/>
      <c r="G24" s="33">
        <v>39146</v>
      </c>
      <c r="H24" s="8">
        <f t="shared" si="0"/>
        <v>26.3</v>
      </c>
      <c r="I24" s="8">
        <v>18.7</v>
      </c>
      <c r="J24" s="31" t="s">
        <v>38</v>
      </c>
      <c r="K24" s="31" t="s">
        <v>92</v>
      </c>
      <c r="L24" s="31" t="s">
        <v>10</v>
      </c>
      <c r="M24" s="31" t="s">
        <v>29</v>
      </c>
      <c r="N24" s="31" t="s">
        <v>74</v>
      </c>
      <c r="O24" s="13">
        <v>630</v>
      </c>
      <c r="P24" s="45" t="s">
        <v>107</v>
      </c>
      <c r="Q24" s="46">
        <v>5</v>
      </c>
      <c r="R24" s="13">
        <v>10</v>
      </c>
      <c r="S24" s="13">
        <v>62</v>
      </c>
      <c r="T24" s="95">
        <v>8.8</v>
      </c>
      <c r="U24" s="13">
        <v>3</v>
      </c>
      <c r="V24" s="82">
        <v>2348</v>
      </c>
      <c r="W24" s="82">
        <f t="shared" si="1"/>
        <v>1479240</v>
      </c>
      <c r="X24" s="19"/>
      <c r="Y24" s="19"/>
      <c r="Z24" s="89"/>
    </row>
    <row r="25" spans="1:26" ht="30" customHeight="1">
      <c r="A25" s="135"/>
      <c r="B25" s="136"/>
      <c r="C25" s="136"/>
      <c r="D25" s="136"/>
      <c r="E25" s="139" t="s">
        <v>105</v>
      </c>
      <c r="F25" s="142" t="s">
        <v>3</v>
      </c>
      <c r="G25" s="142"/>
      <c r="H25" s="35">
        <f>MAX(H5:H24)</f>
        <v>32.1</v>
      </c>
      <c r="I25" s="35">
        <f>MAX(I5:I24)</f>
        <v>30.6</v>
      </c>
      <c r="J25" s="20"/>
      <c r="K25" s="21"/>
      <c r="L25" s="20"/>
      <c r="M25" s="20"/>
      <c r="N25" s="20"/>
      <c r="O25" s="22">
        <f>IF(O5="","",MAX(O5:O24))</f>
        <v>668</v>
      </c>
      <c r="P25" s="36"/>
      <c r="Q25" s="38"/>
      <c r="R25" s="22">
        <f aca="true" t="shared" si="2" ref="R25:W25">IF(R5="","",MAX(R5:R24))</f>
        <v>12</v>
      </c>
      <c r="S25" s="22">
        <f t="shared" si="2"/>
        <v>74</v>
      </c>
      <c r="T25" s="96">
        <f t="shared" si="2"/>
        <v>10</v>
      </c>
      <c r="U25" s="22">
        <f t="shared" si="2"/>
        <v>5</v>
      </c>
      <c r="V25" s="85">
        <f t="shared" si="2"/>
        <v>2706</v>
      </c>
      <c r="W25" s="85">
        <f t="shared" si="2"/>
        <v>1479240</v>
      </c>
      <c r="X25" s="48" t="s">
        <v>45</v>
      </c>
      <c r="Y25" s="17" t="s">
        <v>109</v>
      </c>
      <c r="Z25" s="71">
        <v>0.65</v>
      </c>
    </row>
    <row r="26" spans="1:26" ht="30" customHeight="1">
      <c r="A26" s="135"/>
      <c r="B26" s="136"/>
      <c r="C26" s="136"/>
      <c r="D26" s="136"/>
      <c r="E26" s="140"/>
      <c r="F26" s="110" t="s">
        <v>4</v>
      </c>
      <c r="G26" s="110"/>
      <c r="H26" s="44">
        <f>MIN(H5:H24)</f>
        <v>26.3</v>
      </c>
      <c r="I26" s="44">
        <f>MIN(I5:I24)</f>
        <v>18.6</v>
      </c>
      <c r="J26" s="7"/>
      <c r="K26" s="2"/>
      <c r="L26" s="7"/>
      <c r="M26" s="7"/>
      <c r="N26" s="7"/>
      <c r="O26" s="12">
        <f>IF(O5="","",MIN(O5:O24))</f>
        <v>474</v>
      </c>
      <c r="P26" s="39"/>
      <c r="Q26" s="37"/>
      <c r="R26" s="12">
        <f aca="true" t="shared" si="3" ref="R26:W26">IF(R5="","",MIN(R5:R24))</f>
        <v>5</v>
      </c>
      <c r="S26" s="12">
        <f t="shared" si="3"/>
        <v>43</v>
      </c>
      <c r="T26" s="98">
        <f t="shared" si="3"/>
        <v>8</v>
      </c>
      <c r="U26" s="12">
        <f t="shared" si="3"/>
        <v>3</v>
      </c>
      <c r="V26" s="86">
        <f t="shared" si="3"/>
        <v>1529</v>
      </c>
      <c r="W26" s="86">
        <f t="shared" si="3"/>
        <v>835485</v>
      </c>
      <c r="X26" s="48" t="s">
        <v>46</v>
      </c>
      <c r="Y26" s="17" t="s">
        <v>110</v>
      </c>
      <c r="Z26" s="71">
        <v>0.25</v>
      </c>
    </row>
    <row r="27" spans="1:26" ht="30" customHeight="1" thickBot="1">
      <c r="A27" s="137"/>
      <c r="B27" s="138"/>
      <c r="C27" s="138"/>
      <c r="D27" s="138"/>
      <c r="E27" s="77" t="s">
        <v>106</v>
      </c>
      <c r="F27" s="141" t="s">
        <v>34</v>
      </c>
      <c r="G27" s="141"/>
      <c r="H27" s="8">
        <f>AVERAGE(H5:H24)</f>
        <v>30.240000000000002</v>
      </c>
      <c r="I27" s="8">
        <f>AVERAGE(I5:I24)</f>
        <v>21.915</v>
      </c>
      <c r="J27" s="3"/>
      <c r="K27" s="3"/>
      <c r="L27" s="3"/>
      <c r="M27" s="3"/>
      <c r="N27" s="3"/>
      <c r="O27" s="13">
        <f>IF(O5="","",AVERAGE(O5:O24))</f>
        <v>544.7</v>
      </c>
      <c r="P27" s="40"/>
      <c r="Q27" s="41"/>
      <c r="R27" s="34">
        <f>IF(R5="","",AVERAGE(R5:R24))</f>
        <v>8.35</v>
      </c>
      <c r="S27" s="34">
        <f>IF(S5="","",AVERAGE(S5:S24))</f>
        <v>62.5</v>
      </c>
      <c r="T27" s="95">
        <f>IF(T5="","",AVERAGE(T5:T24))</f>
        <v>8.665000000000003</v>
      </c>
      <c r="U27" s="34">
        <f>IF(U5="","",AVERAGE(U5:U24))</f>
        <v>3.75</v>
      </c>
      <c r="V27" s="87">
        <f>W27/O27</f>
        <v>2089.004406095098</v>
      </c>
      <c r="W27" s="87">
        <f>IF(W5="","",AVERAGE(W5:W24))</f>
        <v>1137880.7</v>
      </c>
      <c r="X27" s="49" t="s">
        <v>111</v>
      </c>
      <c r="Y27" s="50" t="s">
        <v>112</v>
      </c>
      <c r="Z27" s="72">
        <v>0.1</v>
      </c>
    </row>
    <row r="28" spans="22:23" ht="30" customHeight="1">
      <c r="V28"/>
      <c r="W28"/>
    </row>
    <row r="29" spans="23:26" ht="30" customHeight="1">
      <c r="W29" s="74"/>
      <c r="X29" s="134"/>
      <c r="Y29" s="134"/>
      <c r="Z29" s="134"/>
    </row>
    <row r="30" spans="23:26" ht="30" customHeight="1">
      <c r="W30" s="74"/>
      <c r="X30" s="134"/>
      <c r="Y30" s="134"/>
      <c r="Z30" s="134"/>
    </row>
    <row r="31" spans="23:26" ht="30" customHeight="1">
      <c r="W31" s="74"/>
      <c r="X31" s="134"/>
      <c r="Y31" s="134"/>
      <c r="Z31" s="134"/>
    </row>
    <row r="32" spans="23:26" ht="30" customHeight="1">
      <c r="W32" s="74"/>
      <c r="X32" s="18"/>
      <c r="Y32" s="18"/>
      <c r="Z32" s="75"/>
    </row>
  </sheetData>
  <mergeCells count="32">
    <mergeCell ref="A3:A4"/>
    <mergeCell ref="B3:B4"/>
    <mergeCell ref="C3:C4"/>
    <mergeCell ref="X31:Z31"/>
    <mergeCell ref="X29:Z29"/>
    <mergeCell ref="X30:Z30"/>
    <mergeCell ref="A25:D27"/>
    <mergeCell ref="E25:E26"/>
    <mergeCell ref="F27:G27"/>
    <mergeCell ref="F25:G25"/>
    <mergeCell ref="Y3:Y4"/>
    <mergeCell ref="Z3:Z4"/>
    <mergeCell ref="S3:S4"/>
    <mergeCell ref="T3:T4"/>
    <mergeCell ref="U3:U4"/>
    <mergeCell ref="V3:V4"/>
    <mergeCell ref="W3:W4"/>
    <mergeCell ref="X3:X4"/>
    <mergeCell ref="D3:D4"/>
    <mergeCell ref="R3:R4"/>
    <mergeCell ref="F3:F4"/>
    <mergeCell ref="E3:E4"/>
    <mergeCell ref="P3:Q4"/>
    <mergeCell ref="H3:H4"/>
    <mergeCell ref="L3:N3"/>
    <mergeCell ref="I3:I4"/>
    <mergeCell ref="F1:S2"/>
    <mergeCell ref="F26:G26"/>
    <mergeCell ref="J3:J4"/>
    <mergeCell ref="K3:K4"/>
    <mergeCell ref="G3:G4"/>
    <mergeCell ref="O3:O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hirotaka.ito</dc:creator>
  <cp:keywords/>
  <dc:description/>
  <cp:lastModifiedBy>owner</cp:lastModifiedBy>
  <cp:lastPrinted>2009-06-05T09:25:34Z</cp:lastPrinted>
  <dcterms:created xsi:type="dcterms:W3CDTF">2002-10-28T07:58:48Z</dcterms:created>
  <dcterms:modified xsi:type="dcterms:W3CDTF">2009-06-05T09:26:01Z</dcterms:modified>
  <cp:category/>
  <cp:version/>
  <cp:contentType/>
  <cp:contentStatus/>
</cp:coreProperties>
</file>